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405" tabRatio="773" activeTab="5"/>
  </bookViews>
  <sheets>
    <sheet name="فهرست صورتهای مالی" sheetId="1" r:id="rId1"/>
    <sheet name="تراز آزمایشی" sheetId="2" r:id="rId2"/>
    <sheet name="ترازنامه" sheetId="3" r:id="rId3"/>
    <sheet name="سودوزيان" sheetId="4" r:id="rId4"/>
    <sheet name="سود و زیان جامع" sheetId="5" r:id="rId5"/>
    <sheet name="کاربرگ تکمیلی جریان وجوه نقد" sheetId="6" r:id="rId6"/>
    <sheet name="جريان وجوه نقد" sheetId="7" r:id="rId7"/>
    <sheet name="فرم تائید صورتهای مالی" sheetId="8" r:id="rId8"/>
    <sheet name="يادداشتهاي توضيحي" sheetId="9" r:id="rId9"/>
    <sheet name="سرمایه گذاری کوتاه مدت" sheetId="10" r:id="rId10"/>
    <sheet name="دارائیها ثابت مشهود" sheetId="11" r:id="rId11"/>
    <sheet name=" نامشهود-سرمایه گذاری بلندمدت" sheetId="12" r:id="rId12"/>
    <sheet name="اقلام بي اثردر سود عمليات نقدي" sheetId="13" r:id="rId13"/>
    <sheet name="ذخیره مالیات" sheetId="14" r:id="rId14"/>
    <sheet name="سایر اندوخته ها" sheetId="15" r:id="rId15"/>
    <sheet name="معاملات با اشخاص وابسته" sheetId="16" r:id="rId16"/>
    <sheet name="Sheet1" sheetId="17" r:id="rId17"/>
  </sheets>
  <definedNames>
    <definedName name="_xlnm.Print_Area" localSheetId="11">' نامشهود-سرمایه گذاری بلندمدت'!$A$1:$P$32</definedName>
    <definedName name="_xlnm.Print_Area" localSheetId="6">'جريان وجوه نقد'!$B$1:$J$40</definedName>
    <definedName name="_xlnm.Print_Area" localSheetId="13">'ذخیره مالیات'!$A$1:$T$33</definedName>
    <definedName name="_xlnm.Print_Area" localSheetId="3">'سودوزيان'!$A$1:$I$37</definedName>
    <definedName name="_xlnm.Print_Area" localSheetId="7">'فرم تائید صورتهای مالی'!$A$1:$K$39</definedName>
  </definedNames>
  <calcPr fullCalcOnLoad="1"/>
</workbook>
</file>

<file path=xl/sharedStrings.xml><?xml version="1.0" encoding="utf-8"?>
<sst xmlns="http://schemas.openxmlformats.org/spreadsheetml/2006/main" count="980" uniqueCount="697">
  <si>
    <t>(اضافات) داراییهای ثابت مشهود طبق جدول شماره 10یادداشتهای توضیحی همراه</t>
  </si>
  <si>
    <t>(اضافه ) شود وجوه پرداختی در سال جاری بابت خرید داراییهای ثابت مشهود در سنوات قبل</t>
  </si>
  <si>
    <t>(هزینه های) مالی بابت تسهیلات دریافتی (یادداشت 29)</t>
  </si>
  <si>
    <t>(اضافه ) شود هزینه مالی تسهیلات دریافتی مربوط به سنوات قبل که در سال جاری پرداخت شده است</t>
  </si>
  <si>
    <t xml:space="preserve">(اضافه ) شود هزینه مالی تسهیلات دریافتی  که به حساب داراییهای بلندمدت منظور گردیده است </t>
  </si>
  <si>
    <t>کسر شود مانده بستانکاران و یا مانده اسناد پرداختی مربوط به خرید داراییهای ثابت مشهود در سال جاری در تاریخ ترازنامه</t>
  </si>
  <si>
    <t xml:space="preserve">کسر شود تحصیل سرمایه گذاری از محل مبادلات غیر نقدی </t>
  </si>
  <si>
    <t>(اضافه ) شود وجوه پرداختی در سال جاری بابت خرید سرمایه گذاریهای بلندمدت  در سنوات قبل</t>
  </si>
  <si>
    <t>(اضافه ) شود پیش پرداخت مالیات عملکرد سال جاری</t>
  </si>
  <si>
    <t>شرکت ب</t>
  </si>
  <si>
    <t>شرکت ج</t>
  </si>
  <si>
    <t>شرکت د</t>
  </si>
  <si>
    <t>شرکت ر</t>
  </si>
  <si>
    <t>شرکت ز</t>
  </si>
  <si>
    <t>(کسر) شود افزایش سرمایه از محل مطالبات حال شده سهامداران</t>
  </si>
  <si>
    <t xml:space="preserve">(کسر) شود افزایش سرمایه از محل اندوخته ها </t>
  </si>
  <si>
    <t>(کسر) شود افزایش سرمایه از محل سود انباشته</t>
  </si>
  <si>
    <t>(کسر) شود افزایش سرمایه از محل آورده های غیر نقدی سهامداران</t>
  </si>
  <si>
    <t>(کسر) شود مانده بدهکاران مربوط به فروش داراییهای نامشهود در سال جاری</t>
  </si>
  <si>
    <t>(کسر) شود مانده بدهکاران مربوط به فروش سرمایه گذاری کوتاه مدت در سال جاری</t>
  </si>
  <si>
    <t>(کسر) شود مانده بدهکاران و یا اسناد دریافتنی مربوط به فروش داراییهای ثابت مشهود در سال جاری</t>
  </si>
  <si>
    <t>(کسر) شود کاهش داراییهای ثابت از طریق مبادلات غیر نقدی در سال جاری</t>
  </si>
  <si>
    <t>(کسر) می شود سود و کارمزد تسهیلات دریافتی</t>
  </si>
  <si>
    <t>(پرداخت) اقساط تسهیلات مالی دریافتی در سال جاری طبق دفاتر</t>
  </si>
  <si>
    <t>مالی به قرار زیر است :</t>
  </si>
  <si>
    <t xml:space="preserve">به پيوست  صورتهاي مالي شركت نمونه (سهامي خاص)  براي سال مالي منتهي به 29 اسفند ماه 1384 تقديم  مي شود  ا جزاي  تشكيل  دهنده  صورتهاي </t>
  </si>
  <si>
    <t>بهاي تمام شده  يامبلغ تجديدارزيابي - ريال</t>
  </si>
  <si>
    <t>کسر شود مانده اسناد پرداختنی در  سال جاری بابت مالیات عملکرد سنوات قبل که تا تاریخ ترازنامه تسویه نگردیده است</t>
  </si>
  <si>
    <t xml:space="preserve">               1387 و پس از آن</t>
  </si>
  <si>
    <t>سود و(زيان) ناشي ازفروش داراييهاي ثابت مشهود</t>
  </si>
  <si>
    <t xml:space="preserve">تحصيل ...دستگاه كاميون در قبال واگذاري محصولات شركت </t>
  </si>
  <si>
    <t>کاربرگ تکمیلی جریان وجوه نقد'!A1</t>
  </si>
  <si>
    <t>دارائیها ثابت مشهود'!A1</t>
  </si>
  <si>
    <t>اصلاح ذخيره ماليات عملكرد سال 1383</t>
  </si>
  <si>
    <t>کسر شود مانده بستانکاران و یا اسناد پرداختنی  مربوط به خرید سرمایه گذاریهای بلندمدت در سال جاری در تاریخ ترازنامه</t>
  </si>
  <si>
    <t xml:space="preserve">مانده </t>
  </si>
  <si>
    <t>گردش</t>
  </si>
  <si>
    <t>عنوان معين</t>
  </si>
  <si>
    <t xml:space="preserve">مجمع عمومي عادي صاحبان سهام </t>
  </si>
  <si>
    <t xml:space="preserve">با احترام </t>
  </si>
  <si>
    <t>شماره صفحه</t>
  </si>
  <si>
    <t xml:space="preserve">1- ترازنامه               </t>
  </si>
  <si>
    <t xml:space="preserve">2- صورت سود و زيان </t>
  </si>
  <si>
    <t>الف- تاريخچه فعاليت شركت</t>
  </si>
  <si>
    <t>ب- مبناي تهيه صورتهاي مالي</t>
  </si>
  <si>
    <t>پ- خلاصه اهم رويه هاي حسابداري</t>
  </si>
  <si>
    <t>ت- يادداشتهاي مربوط به اقلام مندرج در صورتهاي مالي و ساير اطلاعات مالي</t>
  </si>
  <si>
    <t>…………………………</t>
  </si>
  <si>
    <t>يادداشت</t>
  </si>
  <si>
    <t>سود ناخالص</t>
  </si>
  <si>
    <t xml:space="preserve">سود عملياتي </t>
  </si>
  <si>
    <t>سود خالص</t>
  </si>
  <si>
    <t>سود انباشته در ابتداي سال</t>
  </si>
  <si>
    <t>تعديلات سنواتي</t>
  </si>
  <si>
    <t>سود سهام پرداختي</t>
  </si>
  <si>
    <t>سود قابل تخصيص</t>
  </si>
  <si>
    <t>تخصيص سود :</t>
  </si>
  <si>
    <t>اندوخته قانوني</t>
  </si>
  <si>
    <t>سود انباشته در پايان سال</t>
  </si>
  <si>
    <t>فعاليتهاي عملياتي :</t>
  </si>
  <si>
    <t>بازده سرمايه گذاريها و سود پرداختي بابت تامين مالي :</t>
  </si>
  <si>
    <t>فعاليتهاي سرمايه گذاري :</t>
  </si>
  <si>
    <t>وجوه پرداختي جهت خريد دارائيهاي ثابت مشهود</t>
  </si>
  <si>
    <t>مانده وجه نقد در آغاز سال</t>
  </si>
  <si>
    <t>مانده وجه نقد در پايان سال</t>
  </si>
  <si>
    <t>1- تاريخچه فعاليت شركت</t>
  </si>
  <si>
    <t>1-1- كليات</t>
  </si>
  <si>
    <t>متوسط تعداد كاركنان دائم و موقت در طي سال بشرح زير بوده است :</t>
  </si>
  <si>
    <t>نفر</t>
  </si>
  <si>
    <t>كاركنان دائم</t>
  </si>
  <si>
    <t>كاركنان موقت</t>
  </si>
  <si>
    <t>2-  مبناي تهيه صورتهاي مالي</t>
  </si>
  <si>
    <t>صورتهاي مالي اساسأ بر مبناي بهاي تمام شده تاريخي تهيه و در موارد مقتضي از ارزش هاي جاري نيز استفاده شده است .</t>
  </si>
  <si>
    <t xml:space="preserve">ساختمان </t>
  </si>
  <si>
    <t xml:space="preserve">خط مستقيم </t>
  </si>
  <si>
    <t>مخارج تأمين مالي بعنوان هزينه سال شناسايي مي شود به استثناء مخارجي كه مستقيمأ قابل انتساب به ساخت دارائيهاي واجد شرايط است .</t>
  </si>
  <si>
    <t>4- موجودي نقد</t>
  </si>
  <si>
    <t>مانده حسابها و اسناد دريافتني تجاري از اقلام زير تشكيل شده است :</t>
  </si>
  <si>
    <t>اسناد دريافتني تجاري :</t>
  </si>
  <si>
    <t>حسابهاي دريافتني تجاري :</t>
  </si>
  <si>
    <t>اسناد دريافنني</t>
  </si>
  <si>
    <t>سپرده هاي موقت</t>
  </si>
  <si>
    <t>ساير اشخاص</t>
  </si>
  <si>
    <t>سفارشات خارجي :</t>
  </si>
  <si>
    <t>قطعات و لوازم</t>
  </si>
  <si>
    <t>پيش پرداختها :</t>
  </si>
  <si>
    <t>بيمه دارائيها</t>
  </si>
  <si>
    <t>ساير پيش پرداختها</t>
  </si>
  <si>
    <t>حسابهاي پرداختني تجاري :</t>
  </si>
  <si>
    <t xml:space="preserve">سر فصل فوق از اقلام زير تشكيل شده است : </t>
  </si>
  <si>
    <t>سود سهام پرداختني</t>
  </si>
  <si>
    <t>مانده در ابتداي سال</t>
  </si>
  <si>
    <t>پرداخت شده طي سال</t>
  </si>
  <si>
    <t>مانده در پايان سال</t>
  </si>
  <si>
    <t>تعداد سهام</t>
  </si>
  <si>
    <t>درصد سهام</t>
  </si>
  <si>
    <t>جمع كل</t>
  </si>
  <si>
    <t>برگشت از فروش و تخفيفات</t>
  </si>
  <si>
    <t>درصد نسبت به كل</t>
  </si>
  <si>
    <t>ريال</t>
  </si>
  <si>
    <t>درصدسودناخالص به فروش</t>
  </si>
  <si>
    <t xml:space="preserve">حقوق و دستمزد و مزايا </t>
  </si>
  <si>
    <t>بيمه سهم كارفرما و بيمه بيكاري</t>
  </si>
  <si>
    <t>مزاياي پايان خدمت</t>
  </si>
  <si>
    <t>هزينه استهلاك</t>
  </si>
  <si>
    <t>تعديلات سنواتي شامل اقلام زير است :</t>
  </si>
  <si>
    <t>صورت تطبيق سود عمليات با جريان خالص ورود وجه نقد ناشي از فعاليتهاي عملياتي بشرح زير است :</t>
  </si>
  <si>
    <t xml:space="preserve">خالص افزايش در ذخيره مزاياي پايان خدمت كاركنان </t>
  </si>
  <si>
    <t>معاملات انجام شده طي سال مالي مورد گزارش با اشخاص وابسته يشرح زير بوده است :</t>
  </si>
  <si>
    <r>
      <t>سود عملياتي</t>
    </r>
    <r>
      <rPr>
        <sz val="11"/>
        <rFont val="Mudir Mazar"/>
        <family val="0"/>
      </rPr>
      <t xml:space="preserve"> </t>
    </r>
  </si>
  <si>
    <r>
      <t>خالص ساير درآمدها و هزينه هاي غير عملياتي</t>
    </r>
    <r>
      <rPr>
        <sz val="11"/>
        <rFont val="Mudir Mazar"/>
        <family val="0"/>
      </rPr>
      <t xml:space="preserve"> </t>
    </r>
  </si>
  <si>
    <t>سود انباشته در ابتداي سال – تعديل شده</t>
  </si>
  <si>
    <t>3–  خلاصه اهم رويه هاي حسابداري</t>
  </si>
  <si>
    <t>(تجديد ارائه شده)</t>
  </si>
  <si>
    <t>داراييهاي جاري :</t>
  </si>
  <si>
    <t>بدهيهاي جاري :</t>
  </si>
  <si>
    <t>موجودي نقد</t>
  </si>
  <si>
    <t>حسابها و اسناد پرداختني تجاري</t>
  </si>
  <si>
    <t>حسابها و اسناد دريافتني تجاري</t>
  </si>
  <si>
    <t>ساير حسابها و اسناد دريافتني</t>
  </si>
  <si>
    <t>ساير حسابها و اسناد پرداختني</t>
  </si>
  <si>
    <t>ذخيره ماليات</t>
  </si>
  <si>
    <t>سفارشات و پيش پرداختها</t>
  </si>
  <si>
    <t>سود سهام پيشنهادي و پرداختني</t>
  </si>
  <si>
    <t>جمع داراييهاي جاري</t>
  </si>
  <si>
    <t>جمع بدهيهاي جاري</t>
  </si>
  <si>
    <t>داراييهاي غير جاري :</t>
  </si>
  <si>
    <t>بدهيهاي غير جاري :</t>
  </si>
  <si>
    <t>داراييهاي ثابت مشهود</t>
  </si>
  <si>
    <t>ساير داراييها</t>
  </si>
  <si>
    <t>جمع داراييهاي غير جاري</t>
  </si>
  <si>
    <t>جمع بدهيها</t>
  </si>
  <si>
    <t>حقوق صاحبان سهام :</t>
  </si>
  <si>
    <t>سود انباشته</t>
  </si>
  <si>
    <t>جمع حقوق صاحبان سهام</t>
  </si>
  <si>
    <t>جمع دارائيها</t>
  </si>
  <si>
    <t>جمع بدهيها و حقوق صاحبان سهام</t>
  </si>
  <si>
    <t>جدول بهاي تمام شده و استهلاك انباشته داراييهاي ثابت مشهود به شرح زير است :</t>
  </si>
  <si>
    <t xml:space="preserve">    مانده در</t>
  </si>
  <si>
    <t xml:space="preserve">  سال مالي  </t>
  </si>
  <si>
    <t>ساختمان</t>
  </si>
  <si>
    <t>اثاثه و منصوبات</t>
  </si>
  <si>
    <t>وسايل نقليه</t>
  </si>
  <si>
    <t>ماليات بر درآمد شركت تا پايان سال 1380 قطعي و تسويه شده است .</t>
  </si>
  <si>
    <t>نحوه تشخيص</t>
  </si>
  <si>
    <t>سال مالي</t>
  </si>
  <si>
    <t>درآمد مشمول ماليات</t>
  </si>
  <si>
    <t xml:space="preserve">          ماليات         </t>
  </si>
  <si>
    <t xml:space="preserve">  قطعي   </t>
  </si>
  <si>
    <t xml:space="preserve"> مانده ذخيره </t>
  </si>
  <si>
    <t>رسيدگي به دفاتر</t>
  </si>
  <si>
    <t xml:space="preserve">بدهيها و حقوق صاحبان سهام     </t>
  </si>
  <si>
    <t>پيش دريافتها</t>
  </si>
  <si>
    <r>
      <t>خالص ساير درآمدها و هزينه هاي  عملياتي</t>
    </r>
    <r>
      <rPr>
        <sz val="11"/>
        <rFont val="Mudir Mazar"/>
        <family val="0"/>
      </rPr>
      <t xml:space="preserve"> </t>
    </r>
  </si>
  <si>
    <t>سمت</t>
  </si>
  <si>
    <t>امضاء</t>
  </si>
  <si>
    <t xml:space="preserve">روش استهلاك </t>
  </si>
  <si>
    <t>خالص</t>
  </si>
  <si>
    <t>مانده</t>
  </si>
  <si>
    <t>مبلغ فروش</t>
  </si>
  <si>
    <t>بهاي تمام شده</t>
  </si>
  <si>
    <t>استهلاك انباشته - ريال</t>
  </si>
  <si>
    <t xml:space="preserve"> ابرازي  </t>
  </si>
  <si>
    <t xml:space="preserve">   تشخيصي    </t>
  </si>
  <si>
    <t xml:space="preserve">  مانده ذخيره   </t>
  </si>
  <si>
    <t>شرح اقلام</t>
  </si>
  <si>
    <t>مانده در</t>
  </si>
  <si>
    <t>(افزايش) / كاهش موجودي كالا</t>
  </si>
  <si>
    <t xml:space="preserve"> دارائيها     </t>
  </si>
  <si>
    <t xml:space="preserve">اعضاي هيأت مديره </t>
  </si>
  <si>
    <t>جريان خالص ورود وجه نقد ناشي از فعاليتهاي عملياتي</t>
  </si>
  <si>
    <t>مبادلات غير نقدي</t>
  </si>
  <si>
    <t xml:space="preserve">5- </t>
  </si>
  <si>
    <t xml:space="preserve">4- </t>
  </si>
  <si>
    <t xml:space="preserve">3- </t>
  </si>
  <si>
    <t xml:space="preserve">2- </t>
  </si>
  <si>
    <t xml:space="preserve">1- </t>
  </si>
  <si>
    <t xml:space="preserve">تسهيلات مالي دريافتي </t>
  </si>
  <si>
    <t xml:space="preserve">تسهيلات مالي دريافتي بلندمدت </t>
  </si>
  <si>
    <t xml:space="preserve">ذخيره مزاياي پايان خدمت كاركنان  </t>
  </si>
  <si>
    <t xml:space="preserve">سرمايه گذاريهاي بلندمدت </t>
  </si>
  <si>
    <t xml:space="preserve">سرمايه گذاريهاي كوتاه مدت </t>
  </si>
  <si>
    <t xml:space="preserve">حسابها و اسناد پرداختني بلندمدت </t>
  </si>
  <si>
    <t>ساير اندوخته ها</t>
  </si>
  <si>
    <t xml:space="preserve">مازاد تجديد ارزيابي داراييهاي ثابت </t>
  </si>
  <si>
    <t xml:space="preserve">هزينه هاي مالي </t>
  </si>
  <si>
    <t xml:space="preserve">سودناشي ازفعاليتهاي عادي قبل ازماليات </t>
  </si>
  <si>
    <t>ماليات سود فعاليتهاي عادي</t>
  </si>
  <si>
    <t xml:space="preserve">اقلام غيرمترقبه </t>
  </si>
  <si>
    <t xml:space="preserve">سودخالص </t>
  </si>
  <si>
    <t xml:space="preserve">سوددريافتي بابت سپرده هاي سرمايه گذاري كوتاه مدت </t>
  </si>
  <si>
    <t xml:space="preserve">سوددريافتي بابت سپرده هاي سرمايه گذاري بلند مدت  </t>
  </si>
  <si>
    <t xml:space="preserve">سود سهام دريافتي </t>
  </si>
  <si>
    <t xml:space="preserve">سودپرداختي بابت تسهيلات مالي </t>
  </si>
  <si>
    <t xml:space="preserve">جريان خالص ورود(خروج )وجه نقد ناشي از بازده سرمايه گذاريها و سود پرداختي بابت تامين مالي </t>
  </si>
  <si>
    <t>ماليات بردرآمد:</t>
  </si>
  <si>
    <t>ماليات بردرآمدپرداختي (شامل پيش پرداخت ماليات بردرآمد)</t>
  </si>
  <si>
    <t xml:space="preserve">وجوه حاصل از فروش سرمايه گذاري كوتاه مدت </t>
  </si>
  <si>
    <r>
      <t>جريان خالص ورود(خروج )وجه نقد ناشي از فعاليتهاي سرمايه گذاري</t>
    </r>
    <r>
      <rPr>
        <sz val="11"/>
        <rFont val="Nazanin Mazar"/>
        <family val="0"/>
      </rPr>
      <t xml:space="preserve"> </t>
    </r>
  </si>
  <si>
    <t>فعاليتهاي تامين مالي :</t>
  </si>
  <si>
    <t xml:space="preserve">وجوه حاصل از افزايش سرمايه </t>
  </si>
  <si>
    <t xml:space="preserve">دريافت تسهيلات مالي </t>
  </si>
  <si>
    <t xml:space="preserve">بازپرداخت اصل تسهيلات مالي دريافتي </t>
  </si>
  <si>
    <t xml:space="preserve">جريان خالص ورود(خروج)وجه نقدحاصل از فعاليتهاي تامين مالي </t>
  </si>
  <si>
    <t>خالص افزايش (كاهش)وجه نقد</t>
  </si>
  <si>
    <t xml:space="preserve">  سود(زيان) ابرازي</t>
  </si>
  <si>
    <t>10- داراييهاي ثابت مشهود</t>
  </si>
  <si>
    <t xml:space="preserve">زمين </t>
  </si>
  <si>
    <t xml:space="preserve">تاسيسات </t>
  </si>
  <si>
    <t xml:space="preserve">ماشين آلات وتجهيزات </t>
  </si>
  <si>
    <t xml:space="preserve">ابزارآلات </t>
  </si>
  <si>
    <t>قالبها</t>
  </si>
  <si>
    <t xml:space="preserve">جمع </t>
  </si>
  <si>
    <t xml:space="preserve">داراييهاي دردست تكميل </t>
  </si>
  <si>
    <t>اقلام سرمايه اي درانبار</t>
  </si>
  <si>
    <t>3-صورت سود وزيان جامع</t>
  </si>
  <si>
    <t>4- صورت جريان وجوه نقد</t>
  </si>
  <si>
    <t>5- يادداشتهاي توضيحي :</t>
  </si>
  <si>
    <t xml:space="preserve">موجودي صندوق </t>
  </si>
  <si>
    <t>تنخواه گردانها</t>
  </si>
  <si>
    <t xml:space="preserve">وجوه درراه </t>
  </si>
  <si>
    <t xml:space="preserve">موجودي نزد بانكها </t>
  </si>
  <si>
    <t>5-سرمايه گذاريهاي كوتاه مدت</t>
  </si>
  <si>
    <t>سرمايه گذاريهاي سريع المعامله دربازار:</t>
  </si>
  <si>
    <t xml:space="preserve">اوراق مشاركت </t>
  </si>
  <si>
    <t>سرمايه گذاري درسهام شركتها</t>
  </si>
  <si>
    <t xml:space="preserve">سپرده هاي سرمايه گذاري كوتاه مدت </t>
  </si>
  <si>
    <t xml:space="preserve">بهاي تمام شده </t>
  </si>
  <si>
    <t xml:space="preserve">خالص </t>
  </si>
  <si>
    <t>ارزش بازار</t>
  </si>
  <si>
    <t>سهام شركتهاي پذيرفته شده دربورس:</t>
  </si>
  <si>
    <t xml:space="preserve">شركت الف </t>
  </si>
  <si>
    <t>6- حسابها و اسناد دريافتني تجاري</t>
  </si>
  <si>
    <t xml:space="preserve">شركتهاي گروه </t>
  </si>
  <si>
    <t xml:space="preserve">سايراشخاص وابسته </t>
  </si>
  <si>
    <t xml:space="preserve">7- ساير حسابها و اسناد دريافتني </t>
  </si>
  <si>
    <t xml:space="preserve">سود سهام دريافتني </t>
  </si>
  <si>
    <t xml:space="preserve">طلب ازشركتهاي گروه </t>
  </si>
  <si>
    <t xml:space="preserve">طلب از ساير اشخاص وابسته </t>
  </si>
  <si>
    <t>8- موجودي كالا</t>
  </si>
  <si>
    <t xml:space="preserve">ذخيره كاهش ارزس </t>
  </si>
  <si>
    <t xml:space="preserve">كالاي ساخته شده </t>
  </si>
  <si>
    <t>كالاي درجريان ساخت</t>
  </si>
  <si>
    <t xml:space="preserve">مواداوليه وبسته بندي </t>
  </si>
  <si>
    <t xml:space="preserve">قطعات و لوازم يدكي </t>
  </si>
  <si>
    <t>سايرموجوديها</t>
  </si>
  <si>
    <t xml:space="preserve">كالاي درراه </t>
  </si>
  <si>
    <t>9- سفارشات و پيش پرداختها</t>
  </si>
  <si>
    <t xml:space="preserve">مواد اوليه </t>
  </si>
  <si>
    <t xml:space="preserve">خريد مواد </t>
  </si>
  <si>
    <t>1-10- داراييهاي ثابت مشهود شركت تاارزش 000ميليون ريال درمقابل خطرات احتمالي ناشي از حريق،سيل وزلزله از پوشش بيمه اي برخوردار است .</t>
  </si>
  <si>
    <t>3-10-بهاي تمام شده دارايي دردست تكميل شامل مبلغ 000 ميليون ريال سودتضمييين شده وكارمزد تسهيلات مالي دريافتي است كه مبلغ 000ميليون ريال آن درسال مورد گزارش به حساب اين دارايي منظور شده است .</t>
  </si>
  <si>
    <t>4-10-زمين وبخشي از ساختمانها وماشين آلات درقبال تسهيلات دريافتي دررهن بانكهاي 000است (يادداشت شماره 18).</t>
  </si>
  <si>
    <t xml:space="preserve">سپرده هاي سرمايه گذاري بلند مدت </t>
  </si>
  <si>
    <t xml:space="preserve">ارزش اسمي </t>
  </si>
  <si>
    <t xml:space="preserve">ذخيره كاهش دائمي درارزش </t>
  </si>
  <si>
    <t xml:space="preserve">حصه بلند مدت وام كاركنان </t>
  </si>
  <si>
    <t xml:space="preserve">اسناددريافتني بلند مدت </t>
  </si>
  <si>
    <t xml:space="preserve">ساير </t>
  </si>
  <si>
    <t>اسناد پرداختني تجاري :</t>
  </si>
  <si>
    <t>تحصيل داراييهاي ثابت مشهود در قبال اسناد پرداختنی</t>
  </si>
  <si>
    <t>36-1-بدهيهاي احتمالي موضوع ماده 235قانون اصلاح قسمتي ازقانون تجارت مصوب سال 1347 در تاریخ ترازنامه به شرح زيراست:</t>
  </si>
  <si>
    <t>فروش دین به بانک</t>
  </si>
  <si>
    <t xml:space="preserve">دعاوی حقوقی مطروحه علیه شرکت در خصوص </t>
  </si>
  <si>
    <t>36-3-تعهدات سرمايه اي ناشي از قراردادهاي منعقده ومصوب در تاریخ ترازنامه به شرح زيراست:</t>
  </si>
  <si>
    <t>37-1-مجمع عمومی فوق العاده شرکت در تاریخ 1384/3/31 تشکیل شده و به منظور تامین وجوه لازم جهت توسعه فاز سوم تولید افزایش سرمایه شرکت را به میزان 1000 میلیون ریال تصویب کرده است .</t>
  </si>
  <si>
    <t>38- معاملات با اشخاص وابسته</t>
  </si>
  <si>
    <t xml:space="preserve">ب-سایر اشخاص وابسته </t>
  </si>
  <si>
    <t>مبلغ معامله</t>
  </si>
  <si>
    <t>ارزش منصفانه معامله</t>
  </si>
  <si>
    <t>کاهش</t>
  </si>
  <si>
    <t>افزایش</t>
  </si>
  <si>
    <t>24-ساير اندوخته ها</t>
  </si>
  <si>
    <t xml:space="preserve">اسنادپرداختني غيرتجاري </t>
  </si>
  <si>
    <t xml:space="preserve">مالياتهاي تكليفي </t>
  </si>
  <si>
    <t xml:space="preserve">حق بيمه هاي پرداختني </t>
  </si>
  <si>
    <t>سپرده حسن انجام كار</t>
  </si>
  <si>
    <t>متفرقه (ساير)</t>
  </si>
  <si>
    <t>پيش دريافت ازمشتريان :</t>
  </si>
  <si>
    <t xml:space="preserve">نمايندگيهاي فروش </t>
  </si>
  <si>
    <t xml:space="preserve">سايرمشتريان </t>
  </si>
  <si>
    <t>ساير پيش دريافتها</t>
  </si>
  <si>
    <t>سود سهام پيشنهادي (هر سهم 000ريال - ناخالص)</t>
  </si>
  <si>
    <t xml:space="preserve">ريال </t>
  </si>
  <si>
    <t xml:space="preserve">اسناد پرداختني ارزي </t>
  </si>
  <si>
    <t>اسنادپرداختني ريالي :</t>
  </si>
  <si>
    <t xml:space="preserve">واگذاري به وزارت اقتصاد ودارايي </t>
  </si>
  <si>
    <t xml:space="preserve">سايراسنادپرداختني </t>
  </si>
  <si>
    <t>حسابهاي پرداختني :</t>
  </si>
  <si>
    <t xml:space="preserve">تجاري </t>
  </si>
  <si>
    <t xml:space="preserve">سال </t>
  </si>
  <si>
    <t xml:space="preserve">مبلغ -ريال </t>
  </si>
  <si>
    <t>بانك 00000000</t>
  </si>
  <si>
    <t>شركت 000000</t>
  </si>
  <si>
    <t>شركت سرمايه گذاري 0000000</t>
  </si>
  <si>
    <t>آقاي 0000000</t>
  </si>
  <si>
    <t>سايرين(كمتراز5%)</t>
  </si>
  <si>
    <t>طبق مفاد مواد140و238 اصلاحيه قانون تجارت مصوبه سال1347 ،  و ماده 0000اساسنامه ،مبلغ 00000 ريال از محل سود قابل تخصيص به اندوخته قانوني منتقل شده است. به موجب مفاد مواد ياد شده تا رسيدن مانده اندوخته قانوني به ده درصد سرمايه شركت، انتقال به اندوخته فوق الذكر الزامي است. اندوخته قانوني قابل انتقال به سرمايه نيست و جز در هنگام انحلال شركت ، قابل تقسيم بين سهامداران نمي باشد.</t>
  </si>
  <si>
    <t>سايراندوخته ها متشكل از اندوخته عمومي واندوخته طرح وتوسعه است .شركت به منظورتقويت بنيه مالي خود بموجب ماده 0000اساسنامه هرسال معادل 00000درصدازسودخالص رابه اندوخته عمومي تخصيص ميدهد. علاوه براين شركت به منظور اجراي طرح توسه 000،طبق مصوبات مجمع عمومي ،مبالغي رابه اندوخته طرح توسه اختصاص داده است. گردش حساب اندوخته هاي ياد شده طي سال مالي به شرح زيراست:</t>
  </si>
  <si>
    <t xml:space="preserve">اندوخته طرح وتوسعه </t>
  </si>
  <si>
    <t xml:space="preserve">اندوخته عمومي </t>
  </si>
  <si>
    <t xml:space="preserve">مانده درابتداي سال </t>
  </si>
  <si>
    <t xml:space="preserve">مانده در پايان سال </t>
  </si>
  <si>
    <t>فروش خالص بر حسب انواع محصولات فروش رفته به شرح زيرقابل تفكيك ميباشد:</t>
  </si>
  <si>
    <t>داخل كشور:</t>
  </si>
  <si>
    <t xml:space="preserve">محصول الف </t>
  </si>
  <si>
    <t>محصول ب</t>
  </si>
  <si>
    <t xml:space="preserve">محصول ج </t>
  </si>
  <si>
    <t xml:space="preserve">جمع فروش كالاي داخلي </t>
  </si>
  <si>
    <t>صادراتي :</t>
  </si>
  <si>
    <t xml:space="preserve">جمع فروش صادراتي </t>
  </si>
  <si>
    <t xml:space="preserve">فروش خالص </t>
  </si>
  <si>
    <t xml:space="preserve">مقدار </t>
  </si>
  <si>
    <t xml:space="preserve">اشخاص وابسته </t>
  </si>
  <si>
    <t>شركت 0000</t>
  </si>
  <si>
    <t>آقاي 0000</t>
  </si>
  <si>
    <t xml:space="preserve">محصول ب </t>
  </si>
  <si>
    <t xml:space="preserve">   فروش </t>
  </si>
  <si>
    <t xml:space="preserve">مواد مستقيم مصرفي </t>
  </si>
  <si>
    <t xml:space="preserve">ضايعات غيرعادي </t>
  </si>
  <si>
    <t xml:space="preserve">بهاي تمام شده كالاي توليدشده </t>
  </si>
  <si>
    <t xml:space="preserve">بهاي تمام شده كالاي فروش رفته </t>
  </si>
  <si>
    <t xml:space="preserve">نوع مواد </t>
  </si>
  <si>
    <t>كشور</t>
  </si>
  <si>
    <t xml:space="preserve">نام فروشنده </t>
  </si>
  <si>
    <t xml:space="preserve">انگلستان </t>
  </si>
  <si>
    <t xml:space="preserve">آلمان </t>
  </si>
  <si>
    <t xml:space="preserve">ايران </t>
  </si>
  <si>
    <t>ارزموردنياز براي خريد مواداوليه درشرايط عادي توليد،حدودامعادل 0000دلاردرسال است.</t>
  </si>
  <si>
    <t xml:space="preserve">دستمزد مستقيم </t>
  </si>
  <si>
    <t>سربار توليد</t>
  </si>
  <si>
    <t>حقوق ودستمزدومزايا</t>
  </si>
  <si>
    <t xml:space="preserve">بيمه سهم كارفرماوبيمه بيكاري </t>
  </si>
  <si>
    <t xml:space="preserve">مزاياي پايان خدمت </t>
  </si>
  <si>
    <t xml:space="preserve">مواد غيرمستقيم </t>
  </si>
  <si>
    <t xml:space="preserve">استهلاك </t>
  </si>
  <si>
    <t xml:space="preserve">تعمير ونگهداشت </t>
  </si>
  <si>
    <t xml:space="preserve">برق وسوخت </t>
  </si>
  <si>
    <t xml:space="preserve">حق بيمه اموال </t>
  </si>
  <si>
    <t xml:space="preserve">اياب وذهاب </t>
  </si>
  <si>
    <t xml:space="preserve">ظرفيت اسمي </t>
  </si>
  <si>
    <t>ظرفيت معمول (عملي )</t>
  </si>
  <si>
    <t xml:space="preserve">توليد واقعي سال </t>
  </si>
  <si>
    <t xml:space="preserve">كاهش توليد سال مالي موردگزارش نسبت به ظرفيت معمول ،ناشي از000به مدت 0000 ماه بوده است .درنتيجه مبلغ 000ميليون ريال ازهزينه هادستمزد مستقيم ومبلغ 0000ميليون ريال از هزينه هاي سربارتحت سرفصل هزينه هاي جذب نشده درتوليد به عنوان هزينه دوره منظورشده است(يادداشت 27).  </t>
  </si>
  <si>
    <t xml:space="preserve">اجاره </t>
  </si>
  <si>
    <t xml:space="preserve">حمل ونقل </t>
  </si>
  <si>
    <t>استهلاك داراييهاي ثابت مشهود</t>
  </si>
  <si>
    <t>ساير</t>
  </si>
  <si>
    <t xml:space="preserve">حق العمل كاري وكميسيون فروش </t>
  </si>
  <si>
    <t xml:space="preserve">مطالبات  مشكوك الوصول وسوخت شده </t>
  </si>
  <si>
    <t xml:space="preserve">فروش ضايعات </t>
  </si>
  <si>
    <t xml:space="preserve">سود حاصل ازفروش مواداوليه </t>
  </si>
  <si>
    <t xml:space="preserve">سود(زيان)ناشي ازتسعيرداراييها و بدهيهاي ارزي عملياتي </t>
  </si>
  <si>
    <t>ضايعات غيرعادي توليد</t>
  </si>
  <si>
    <t>زيان كاهش ارزش موجوديها</t>
  </si>
  <si>
    <t xml:space="preserve">خالص كسري واضافي انبار </t>
  </si>
  <si>
    <t>جمع سرمایه گذاری در اوراق بهادار</t>
  </si>
  <si>
    <t xml:space="preserve">       نام               </t>
  </si>
  <si>
    <t>سهام شركتهای خارج از بورس:</t>
  </si>
  <si>
    <t>5-1- ارزش بازار سرمایه گذاریهای سریع المعامله در تاریخ ترازنامه جمعا به میزان    ریال بیش از مبلغ دفتری می باشد .</t>
  </si>
  <si>
    <t xml:space="preserve">سايراشخاص </t>
  </si>
  <si>
    <t>کارکنان (وام و مساعده)</t>
  </si>
  <si>
    <t>8-2- درتاريخ ترازنامه مبلغ 000ميليون ريال ازموجوديهاي شركت به منظور000نزد شركت 0000است .</t>
  </si>
  <si>
    <t>8-1- موجودي مواداوليه وبسته بندي ،كالاي ساخته شده ،ولوازم يدكي و 000به بهاي تمام شده 00000ميليون  ريال درمقابل خطرات ناشي از 00000تامبلغ 0000ميليون ريال بيمه شده است.</t>
  </si>
  <si>
    <t xml:space="preserve">12- سرمايه گذاريهاي بلندمدت </t>
  </si>
  <si>
    <t>12-1- سرمايه گذاري در سهام شركتها به شرح زير تفكيك ميشود:</t>
  </si>
  <si>
    <t>اوراق مشارکت</t>
  </si>
  <si>
    <t>13- ساير داراييها</t>
  </si>
  <si>
    <t>11- داراییهای نامشهود</t>
  </si>
  <si>
    <t>حق امتیاز استفاده از خدمات عمومی</t>
  </si>
  <si>
    <t>سرقفلی محل کسب</t>
  </si>
  <si>
    <t>سایر داراییهای نامشهود</t>
  </si>
  <si>
    <t>شرکتهای گروه</t>
  </si>
  <si>
    <t>سایر اشخاص</t>
  </si>
  <si>
    <t>14- حسابها و اسناد پرداختني تجاري</t>
  </si>
  <si>
    <t xml:space="preserve">15- ساير حسابها و اسناد پرداختني </t>
  </si>
  <si>
    <t>16- پيش دريافتها</t>
  </si>
  <si>
    <t>16-1-  پيش دريافت از مشتريان براساس برنامه زمانبندي توليد سال آ تي دريافت شده ومعادل توليد0000ماه است.</t>
  </si>
  <si>
    <t xml:space="preserve">18- سود سهام پيشنهادي و پرداختني </t>
  </si>
  <si>
    <t>20-حسابها واسنادپرداختني بلند مدت</t>
  </si>
  <si>
    <t>20-1-سررسيد اسنادپرداختني بلندمدت درتاريخ ترازنامه به شرح زيراست:</t>
  </si>
  <si>
    <t>17- ذخيره ماليات</t>
  </si>
  <si>
    <t>علی الراس</t>
  </si>
  <si>
    <t>رسیدگی نشده</t>
  </si>
  <si>
    <t>19-تسهیلات مالی دریافتی</t>
  </si>
  <si>
    <t xml:space="preserve">    19-1- خلاصه وضعیت تسهیلات مالی دریافتی بر حسب مبانی مختلف بشرح زیر است :</t>
  </si>
  <si>
    <t>الف - به تفکیک تامین کنندگان تسهیلات</t>
  </si>
  <si>
    <t>بانکها</t>
  </si>
  <si>
    <t>کسر می شود: سود و کارمزد سالهای آتی</t>
  </si>
  <si>
    <t>حصه بلندمدت</t>
  </si>
  <si>
    <t>حصه جاری</t>
  </si>
  <si>
    <t>اضافه می شود : سود، کارمزد و جرائم معوق</t>
  </si>
  <si>
    <t>ب- به تفکیک نرخ سود و کارمزد</t>
  </si>
  <si>
    <t>20 تا 24%</t>
  </si>
  <si>
    <t>15 تا 20%</t>
  </si>
  <si>
    <t>10 تا 15%</t>
  </si>
  <si>
    <t>بدون سود و کارمزد</t>
  </si>
  <si>
    <t>ج- به تفکیک زمانبندی پرداخت</t>
  </si>
  <si>
    <t>د - به تفکیک نوع وثیقه</t>
  </si>
  <si>
    <t xml:space="preserve"> ریال</t>
  </si>
  <si>
    <t>در قبال زمین و ساختمان و ماشین آلات</t>
  </si>
  <si>
    <t>در قبلا چک و سفته</t>
  </si>
  <si>
    <t>در قبلا سایر داراییها</t>
  </si>
  <si>
    <t>تسهیلات بدون وثیقه</t>
  </si>
  <si>
    <t xml:space="preserve">واگذاري به سازمان تامين اجتماعي </t>
  </si>
  <si>
    <t>گردش حساب مزبور طي سال به شرح زير است :</t>
  </si>
  <si>
    <t xml:space="preserve">21- ذخيره مزاياي پايان خدمت كاركنان </t>
  </si>
  <si>
    <t>22- سرمايه</t>
  </si>
  <si>
    <t>22-1- سرمایه شرکت در ابتدای سال     ریال بوده و طی سال از محل آورده نقدی سهامدارا به مبلغ   ریال افزایش یافته است .</t>
  </si>
  <si>
    <t xml:space="preserve">25- فروش خالص </t>
  </si>
  <si>
    <t>25-1-  مشتريان عمده محصولات شركت (بيش از دو درصد فروش) بر اساس صورتحساب هاي صادره بشرح زير است :</t>
  </si>
  <si>
    <t>25-2-  جدول مقايسه فروش و بهاي تمام شده به شرح زير است :</t>
  </si>
  <si>
    <t>25-3- درآمد ارائه خدمات به شرح زیر است :</t>
  </si>
  <si>
    <t>خدمات کارمزدی</t>
  </si>
  <si>
    <t>درآمد حمل محصولات</t>
  </si>
  <si>
    <t>سایر</t>
  </si>
  <si>
    <t>جدول بهاي تمام شده كالاي فروخته شده و خدمات ارائه شده به شرح زیر است :</t>
  </si>
  <si>
    <t xml:space="preserve">26- بهاي تمام شده كالاي فروخته شده و خدمات ارائه شده </t>
  </si>
  <si>
    <t>دستمزد مستقيم (يادداشت2-26)</t>
  </si>
  <si>
    <t>سربارتوليد(يادداشت 2-26)</t>
  </si>
  <si>
    <t>كسرميشود:هزينه هاي جذب نشده درتوليد(يادداشت 3-26)</t>
  </si>
  <si>
    <t>جمع هزينه هاي توليد</t>
  </si>
  <si>
    <t xml:space="preserve">(افزایش ) کاهش موجودي كالاي درجريان ساخت </t>
  </si>
  <si>
    <t>26-1- درسال موردگزارش معادل 0000ميليون ريال مواداوليه (سال قبل 0000ميليون ريال )خريداري شده است . تامين كنندگان اصلي مواداوليه (بيش از 10%خريد)به تفكيك مبلغ خريداز هريك به شرح زيراست:</t>
  </si>
  <si>
    <t>26-2-هزينه هاي دستمزدمستقيم وسربارتوليدازاقلام زيرتشكيل شده است:</t>
  </si>
  <si>
    <t>26-3-مقايسه مقدارتوليدشركت درسال موردگزارش باظرفيت اسمي توليد وظرفيت معمول (عملي)،نتايج زيررانشان ميدهد:</t>
  </si>
  <si>
    <t xml:space="preserve">28- خالص ساير درآمدها و هزينه هاي عملياتي </t>
  </si>
  <si>
    <t>28-1-مبلغ 000ميليون ريال ضايعات غيرعادي ناشي از00000است .</t>
  </si>
  <si>
    <t xml:space="preserve">29-هزينه هاي مالي </t>
  </si>
  <si>
    <t xml:space="preserve">30- خالص ساير درآمدها و هزينه هاي غيرعملياتي </t>
  </si>
  <si>
    <t xml:space="preserve">31-اقلام غيرمترقبه </t>
  </si>
  <si>
    <t xml:space="preserve">32-تعديلات سنواتي </t>
  </si>
  <si>
    <t>32-2-اصلاح اشتباهات اساسي شامل اقلام زير است :</t>
  </si>
  <si>
    <t>33- صورت تطبيق سود عملياتي</t>
  </si>
  <si>
    <t xml:space="preserve">34-وجوه نقدي غيرمترقبه </t>
  </si>
  <si>
    <t>35- مبادلات غير نقدي</t>
  </si>
  <si>
    <t>36- تعهدات و بدهيهاي احتمالي</t>
  </si>
  <si>
    <t>36-2-سايربدهيهاي احتمالي به شرح زيراست:</t>
  </si>
  <si>
    <t>37- رويدادهاي بعد از تاريخ ترازنامه</t>
  </si>
  <si>
    <t>23- اندوخته قانوني</t>
  </si>
  <si>
    <t xml:space="preserve">(افزایش ) کاهش موجودي كالاي ساخته شده  </t>
  </si>
  <si>
    <t xml:space="preserve">27- هزينه هاي فروش ، اداري و عمومی </t>
  </si>
  <si>
    <t xml:space="preserve">سفرو فوق العاده ماموريت </t>
  </si>
  <si>
    <t>هزينه هاي جذب نشده درتوليد(يادداشت 3-26)</t>
  </si>
  <si>
    <t>طبقه بندی هزینه های مالی بر حسب تامین کنندگان تسهیلات به قرار زیر است :</t>
  </si>
  <si>
    <t>تسهیلات دریافتی از بانکها</t>
  </si>
  <si>
    <t>تسهیلات دریافتی از شرکت اصلی</t>
  </si>
  <si>
    <t>تسهیلات دریافتی از سایر اشخاص</t>
  </si>
  <si>
    <t xml:space="preserve">سود(زيان) ناشی از تسعیر داراييهاي و بدهیهای  ارزي غيرمرتبط باعمليات </t>
  </si>
  <si>
    <t xml:space="preserve">سود حاصل از سپرده سرمايه گذاري بلند مدت وكوتاه مدت </t>
  </si>
  <si>
    <t xml:space="preserve">سودسهام </t>
  </si>
  <si>
    <t xml:space="preserve">زيان ناشي از كاهش ارزش سرمايه گذاري </t>
  </si>
  <si>
    <t xml:space="preserve">سود ناشي ازفروش سرمايه گذاري </t>
  </si>
  <si>
    <t>اقلام غيرمترقبه مربوطبه خسارت وارده به بخشي ازداراييهاي شركت درنتيجه وقوع زلزله به شرح زير است:</t>
  </si>
  <si>
    <t>خسارت وارده به داراييهاي مشهود</t>
  </si>
  <si>
    <t>خسارت وارده به موجودي مواد و كالا</t>
  </si>
  <si>
    <t xml:space="preserve">مبلغ </t>
  </si>
  <si>
    <t xml:space="preserve">آثارانباشته تغييردررويه حسابداري </t>
  </si>
  <si>
    <t xml:space="preserve">اصلاح اشتباهات اساسي </t>
  </si>
  <si>
    <t>طي سال موردگزارش بابت خسارت وارده به ساختمان شركت دراثر وقوع زلزله مبلغ 000ميليون ريال ازشركت بيمه دريافت شده است كه بعنوان جريان نقدي غيرمترقبه درصورت جريان وجوه نقد انعكاس يافته است.</t>
  </si>
  <si>
    <t>مبادلات غيرنقدي عمده طي سال به شرح زيراست:</t>
  </si>
  <si>
    <t>تضمين وام شركت 0000</t>
  </si>
  <si>
    <t>تضمين بدهي كاركنان به بانكها</t>
  </si>
  <si>
    <t xml:space="preserve">ميليون ريال </t>
  </si>
  <si>
    <t>احداث ساختمان خط توليد000</t>
  </si>
  <si>
    <t>خريدماشين آلات خط توليد000</t>
  </si>
  <si>
    <t>مبلغ تعهدشده سرمايه گذاري درشركت آلفا</t>
  </si>
  <si>
    <t>الف-معاملات مشمول ماده 129:</t>
  </si>
  <si>
    <t xml:space="preserve">مواد اوليه وبسته بندي </t>
  </si>
  <si>
    <t xml:space="preserve">اولين صادره ازاولين وارده </t>
  </si>
  <si>
    <t xml:space="preserve">روش مورداستفاده </t>
  </si>
  <si>
    <t xml:space="preserve">كالاي درجريان ساخت </t>
  </si>
  <si>
    <t xml:space="preserve">ميانگين موزون </t>
  </si>
  <si>
    <t xml:space="preserve">قطعات ولوازم يدكي </t>
  </si>
  <si>
    <t xml:space="preserve">3-3-داراييهاي ثابت </t>
  </si>
  <si>
    <t xml:space="preserve">دارايي </t>
  </si>
  <si>
    <t xml:space="preserve">نرخ استهلاك </t>
  </si>
  <si>
    <t xml:space="preserve">ماشين آلات </t>
  </si>
  <si>
    <t xml:space="preserve">وسايط نقليه </t>
  </si>
  <si>
    <t xml:space="preserve">اثاثيه ومنصوبات </t>
  </si>
  <si>
    <t>7،8،10درصد</t>
  </si>
  <si>
    <t xml:space="preserve">نزولي </t>
  </si>
  <si>
    <t xml:space="preserve">10%و10،15ساله </t>
  </si>
  <si>
    <t xml:space="preserve">نزولي وخط مستقيم </t>
  </si>
  <si>
    <t xml:space="preserve">12%و13%و15ساله </t>
  </si>
  <si>
    <t>25%و30%و35%</t>
  </si>
  <si>
    <t xml:space="preserve">10ساله </t>
  </si>
  <si>
    <t xml:space="preserve">4ساله </t>
  </si>
  <si>
    <t>معاملات ارزي- اقلام پولي ارزي با نرخ ( صادراتي ،واريزنامه اي ،000 ) درتاريخ ترازنامه و اقلام غير پولي كه به بهاي تمام شده تاريخي برحسب ارز ثبت شده است با نرخ ( صادراتي ،واريزنامه اي ،000 ) درتاريخ انجام معامله ، تسعير مي شود . تفاوتهاي ناشي از تسويه يا تسعير اقلام پولي ارزي به عنوان درآمد يا هزينه دوره وقوع شناسايي مي شود .</t>
  </si>
  <si>
    <t>2-1- گردش حساب سود و زيان انباشته</t>
  </si>
  <si>
    <t>صورتهاي مالي بر اساس استانداردهاي حسابداري تهيه شده و در تاريخ 1384/00/00 به تأييد هيأت مديره رسيده است .</t>
  </si>
  <si>
    <r>
      <t xml:space="preserve">          خالص        </t>
    </r>
    <r>
      <rPr>
        <b/>
        <sz val="1"/>
        <rFont val="Arial"/>
        <family val="2"/>
      </rPr>
      <t>.</t>
    </r>
  </si>
  <si>
    <r>
      <t>ذخيره هزينه هاي تعلق گرفته و پرداخت نشده</t>
    </r>
    <r>
      <rPr>
        <b/>
        <sz val="10"/>
        <rFont val="Mudir Mazar"/>
        <family val="0"/>
      </rPr>
      <t xml:space="preserve"> </t>
    </r>
  </si>
  <si>
    <r>
      <t>ذخيره تأمين شده</t>
    </r>
    <r>
      <rPr>
        <b/>
        <sz val="10"/>
        <rFont val="Mudir Mazar"/>
        <family val="0"/>
      </rPr>
      <t xml:space="preserve"> </t>
    </r>
  </si>
  <si>
    <t>سال 1383</t>
  </si>
  <si>
    <t xml:space="preserve">واحداندازه گيري </t>
  </si>
  <si>
    <t>سایر اشخاص وابسته</t>
  </si>
  <si>
    <t>رويدادهايي كه در دوره بعد از تاريخ ترازنامه تا تاريخ تصويب صورتهاي مالي  اتفاق اما مستلزم تعديل اقلام صورتهاي مالی  نبوده به شرح زيراست :</t>
  </si>
  <si>
    <t xml:space="preserve">      شرح معامله                   </t>
  </si>
  <si>
    <t xml:space="preserve">شركت </t>
  </si>
  <si>
    <t xml:space="preserve">شركت  </t>
  </si>
  <si>
    <t xml:space="preserve"> سرمايه گذاريهاي بلندمدت به بهاي تمام شده پس ازكسرهرگونه ذخيره بابت كاهش دائمي درارزش هريك از سرمايه گذاريها ارزشيابي ميشود.درآمدحاصل از سرمايه گذاريها ي بلند مدت هنگام تحقق (تصويب سود توسط شركت سرمايه پذير)شناسايي ميشود.</t>
  </si>
  <si>
    <t>گردش حساب سود (زیان) انباشته</t>
  </si>
  <si>
    <t>اثرات ناشی از تسعیر وجوه نقدی ارزی</t>
  </si>
  <si>
    <t>مبلغ دفتري - ریال</t>
  </si>
  <si>
    <t>دارائيهاي اضافه شده طی سال مالی</t>
  </si>
  <si>
    <t>دارائيهاي فروحته شده طی سال مالی</t>
  </si>
  <si>
    <t xml:space="preserve">نقل وانتقالات و سایر تغییرات </t>
  </si>
  <si>
    <t>استهلاك انباشته دارائیهای فروخته شده</t>
  </si>
  <si>
    <t>نقل وانتقالات و سایر تغییرات</t>
  </si>
  <si>
    <t xml:space="preserve">سفارشات  و پيش پرداختهاي  سرمايه اي </t>
  </si>
  <si>
    <t xml:space="preserve"> پيش پرداختهاي مالياتي</t>
  </si>
  <si>
    <t xml:space="preserve"> تادیه شده  </t>
  </si>
  <si>
    <t>درصد سرمایه گذاری</t>
  </si>
  <si>
    <t>جمع</t>
  </si>
  <si>
    <t>سايرشركتها:</t>
  </si>
  <si>
    <t>ریال</t>
  </si>
  <si>
    <t>نوع وابستگی</t>
  </si>
  <si>
    <t xml:space="preserve">نام شركت طرف معامله </t>
  </si>
  <si>
    <t xml:space="preserve">مانده طلب از(بدهي به) درپايان سال </t>
  </si>
  <si>
    <t>يادداشتهاي توضيحي …. تا …. مندرج در صفحات …. تا .... جزء لاينفك صورتهاي مالي است .</t>
  </si>
  <si>
    <t>يادداشتهاي توضيحي …. تا ….. مندرج در صفحات …. تا …. جزء لاينفك صورتهاي مالي است .</t>
  </si>
  <si>
    <t>يادداشتهاي توضيحي …. تا …. مندرج در صفحات …. تا …. جزء لاينفك صورتهاي مالي است .</t>
  </si>
  <si>
    <t>موجودي مواد و كالا</t>
  </si>
  <si>
    <t>یادداشت</t>
  </si>
  <si>
    <t>(تجدید ارائه شده)</t>
  </si>
  <si>
    <t>مازاد تجدید ارزیابی دارئیهای ثابت</t>
  </si>
  <si>
    <t>سود جامع سال مالی</t>
  </si>
  <si>
    <t>تعدیلات سنواتی</t>
  </si>
  <si>
    <t>یادداشتهای توضیح.... تا…. مندرج در صفحات…. تا …. ، جزء لاینفک صورتهای مالی است</t>
  </si>
  <si>
    <t xml:space="preserve">وجوه پرداختي بابت تحصيل سرمايه گذاري بلندمدت </t>
  </si>
  <si>
    <t>وجوه حاصل ازفروش دارائيهاي ثابت مشهود</t>
  </si>
  <si>
    <t xml:space="preserve">وجوه نقدي غيرمترقبه - خسارت دريافتي از بيمه </t>
  </si>
  <si>
    <t xml:space="preserve">جريان خالص ورود(خروج)وجه نقد قبل ازفعاليتهاي تامين مالي </t>
  </si>
  <si>
    <t>6-7</t>
  </si>
  <si>
    <t>8-00</t>
  </si>
  <si>
    <t>3-3-3-استهلاك داراييهاي ثابت با توجه به عمرمفيدبرآوردي داراييهاي مربوط  ( و با درنظرگرفتن آيين نامه استهلاكات موضوع ماده 151قانون مالياتهاي مستقيم مصوب اسفند1366)وبراساس نرخها وروشهاي زير محاسبه ميشود:</t>
  </si>
  <si>
    <t>...............................</t>
  </si>
  <si>
    <t>موضوع فعاليت شركت طبق مفاد ماده     اساسنامه      است . به موجب پروانه بهره برداري شماره      مورخ      كه توسط ….. صادرشده ،بهره برداري از كارخانه شركت باظرفيت      (واحد)،درتاريخ     آغازشده است ،</t>
  </si>
  <si>
    <t>آن گروه از سرمايه گذاريهاي سريع المعامله دربازار كه بعنوان دارايي جاري تلقي ميشود به اقل بهاي تمام شده وخالص ارزش فروش مجموع سرمايه گذاريها ارزشيابي مي گردد.ساير سرمايه گذاريهاي جاري به اقل بهاي تمام شده وخالص ارزش فروش هريك از سرمايه گذاريها ارزشيابي ميشود.</t>
  </si>
  <si>
    <t>کد کل</t>
  </si>
  <si>
    <t>عنوان کل</t>
  </si>
  <si>
    <t>كد معين</t>
  </si>
  <si>
    <t>عنوان تفضيل</t>
  </si>
  <si>
    <t>ترازنامه</t>
  </si>
  <si>
    <t>ذخيره مزاياي پايان خدمت كاركنان براساس يك ماه آخرين حقوق ثابت و مزايای مستمر براي هر سال خدمت آنان محاسبه و در حسابها منظور مي شود .</t>
  </si>
  <si>
    <t>براي داراييهاي ثابتي كه در خلال ماه تحصيل و مورد بهره برداري قرارمي گيرد، استهلاك از اول ماه بعد محاسبه ودر حسابها منظور ميشود. درمواردي كه هريك ازداراييها ي استهلاك پذير پس ازآمادگي جهت بهره برداري به علت تعطيل كار ياعلل ديگر براي مدتي مورد استفاده قرار نگيرد، ميزان استهلاك آن براي مدت يادشده معادل30%نرخ استهلاك مندرج درجدول بالا است.</t>
  </si>
  <si>
    <t>3-4- مخارج تأمين مالي</t>
  </si>
  <si>
    <t xml:space="preserve">3-5- تسعير ارز </t>
  </si>
  <si>
    <t xml:space="preserve">3-6- ذخيره مزاياي پايان خدمت كاركنان  </t>
  </si>
  <si>
    <r>
      <t>3-3-1</t>
    </r>
    <r>
      <rPr>
        <sz val="11"/>
        <rFont val="Nazanin Mazar"/>
        <family val="0"/>
      </rPr>
      <t>-داراييهاي ثابت  مشهود، به استثناي موردمندرج دريادداشت 2-3-3، برمبناي بهاي تمام شده  در حسابها  ثبت ميشود  مخارج بهسازي وتعميرات اساسي كه باعث افزايش قابل ملاحظه درظرفيت ياعمر مفيد داراييهاي ثابت يا بهبود اساسي در كيفيت بازدهي آنها         مي گردد ، به عنوان مخارج سرمايه اي محسوب وطي عمرمفيد باقيمانده داراييهاي ثابت مربوط مستهلك ميشود.هزينه هاي  تعميرات ونگهداري جزئي كه به منظور حفظ يا ترميم منافع اقتصادي مورد انتظار واحد تجاري از استاندارد عملكرد ارزيابي شده اوليه دارايی انجام ميشود،هنگام وقوع به عنوان هزينه هاي جاري تلقي وبه حساب سود وزيان دوره منظور ميشود.</t>
    </r>
  </si>
  <si>
    <t>3-3-2- ماشين آلات توليدي برمبناي مبلغ تجديد ارزيابي درحسابها منعكس مي شود . دوره تناوب تجديد ارزيابي 5ساله بوده است وارزيابي توسط كارشناسان مستقل صورت ميپذيرد .</t>
  </si>
  <si>
    <t>3-1- موجودي كالا</t>
  </si>
  <si>
    <t xml:space="preserve"> موجودي  مواد و كالا به " اقل بهاي تما م شده و خالص ارزش فروش " تك تك اقلام / گروههاي اقلام  مشابه  ارزشيابي     مي شود.درصورت فزوني بهاي تمام شده نسبت به خالص ارزش فروش ، ما به التفاوت به عنوان ذخيره كاهش ارزش موجودي شناسايي مي شود.بهاي تمام شده موجوديها با بكارگيري روشهاي زير تعيين مي گردد:                                                                                                                                                                                                                                                                                                                                                                                                                                                                                                                                                                 </t>
  </si>
  <si>
    <t>3-2-سرما يه گذاريها</t>
  </si>
  <si>
    <t>1-2- فعاليت اصلي شركت</t>
  </si>
  <si>
    <t>1-3- وضعيت اشتغال</t>
  </si>
  <si>
    <t>5-2- سرمايه گذاري درسهام شركتها درتاريخ ترازنامه شامل موارد زير است:</t>
  </si>
  <si>
    <t xml:space="preserve">      ذخيره       كاهش ارزش </t>
  </si>
  <si>
    <t xml:space="preserve">       ذخيره مطالبات        مشكوك الوصول</t>
  </si>
  <si>
    <t xml:space="preserve">          خالص        </t>
  </si>
  <si>
    <t xml:space="preserve">   ذخيره مطالبات     مشكوك الوصول</t>
  </si>
  <si>
    <t xml:space="preserve">          خالص       </t>
  </si>
  <si>
    <t>بهاي تمام شده خدمات ارائه شده ( یادداشت 000)</t>
  </si>
  <si>
    <t>(افزايش) / كاهش سفارشات و پيش پرداختها</t>
  </si>
  <si>
    <t xml:space="preserve">(افزايش) / كاهش حسابهاي دريافتبي عملياتي </t>
  </si>
  <si>
    <t xml:space="preserve">افزايش / (كاهش ) حسابهاي پرداختني عملياتي </t>
  </si>
  <si>
    <t xml:space="preserve">افزايش / (كاهش ) پيش دريافتهاي عملياتي </t>
  </si>
  <si>
    <t xml:space="preserve">سود/ (زيان) ناشي از تسويه داراييهاوبدهيهاي ارزي غيرعملياتي </t>
  </si>
  <si>
    <t>اقلاميكه در تهيه صورت تطبيق سود عمليات نقدي بايد منظور نگردد:</t>
  </si>
  <si>
    <t>سال 1384</t>
  </si>
  <si>
    <t>موجودي مواداوليه وبسنه بندي تا قبل ا زسال مالي 1384با به كارگيري روش ميا نگين موزون  ارزشيابي ميشد،اما ازابتداي سال 1384روش مزبوربه روش اولين صادره از اولين وارده  شد . روش جديددرسال 1384با فرض تسري به سالهاي   قبل اعمال شده است (يادداشت 1-31)</t>
  </si>
  <si>
    <t>1-4-  موجودي نقد در تاریخ 1384/12/30 شامل وجوه ارزی معادل   ریال است.</t>
  </si>
  <si>
    <t xml:space="preserve">                 سال 1384             .</t>
  </si>
  <si>
    <t>32-1-درسال 1384 روش ارزيابي موجودي مواداوليه وبسته بندي به دليل 000ازروش ميانگين موزون به روش اولين صادره از اولين وارده تغييريافته است . اتخاذ روش جديد سود سال 1384رابه مبلغ 0000ميليون ريال افزايش داده است.</t>
  </si>
  <si>
    <t xml:space="preserve">               سال 1383               .</t>
  </si>
  <si>
    <t>اصلاح  هزينه استهلاك ماشين الات درسال1383</t>
  </si>
  <si>
    <t xml:space="preserve">                       سال 1384                         </t>
  </si>
  <si>
    <t>12-2-ارزش بازار سهام شركتهاي پذيرفته شده دربورس اوراق بهادار درتاريخ 1384/12/29 براساس نرخهاي معاملاتي اعلام شده بالغ بر 00000ميليون ريال است .</t>
  </si>
  <si>
    <t>خلاصه وضعيت ذخيره ماليات (ماليات پرداختني) براي سالهاي 1381  الي 1384 به شرح جدول زير است :</t>
  </si>
  <si>
    <t>17-1- شركت نسبت به ماليات تشخيصي براي عملكرد سال  مالي 1381 اعتراض كرده موضوع توسط هيات حل اختلاف مالياتي دردست رسيدگي است.</t>
  </si>
  <si>
    <t>داراييهاي نامشهود</t>
  </si>
  <si>
    <t>10-2</t>
  </si>
  <si>
    <t>شركت نمونه درتاريخ... بصورت شركت سهامي خاص تاسيس شده و طي شماره ... مورخ ... در اداره ثبت شركتها و مالكيت صنعتي واقع در تهران به ثبت رسيده است . شركت درتاريخ ... به شركت سهامي عام تبديل ودرتاريخ .... دربورس اوراق بهادارتهران پذيرفته شد.درحال حاضر شركت نمونه جزءواحدهاي تجاري فرعي شركت     .... ميباشدوواحدتجاري اصلي نهايي گروه ،شركت .... است. مركزاصلي شركت در     وكارخانه(هاي)(ياشعب)آن در..... واقع است.</t>
  </si>
  <si>
    <t xml:space="preserve">1384/12/29 - ريال </t>
  </si>
  <si>
    <t>1384/12/29</t>
  </si>
  <si>
    <t xml:space="preserve">  1384/12/29</t>
  </si>
  <si>
    <t>1383/12/30</t>
  </si>
  <si>
    <t xml:space="preserve">   استهلاك   </t>
  </si>
  <si>
    <t>است و انتظار میرود در سال 1384 به بهره برداری برسد (تعهدات سرمایه ائی - یادداشت شماره 35-3</t>
  </si>
  <si>
    <t xml:space="preserve">5-10- مانده سرفصلهاي داراييهاي دردست تكميل وسفارشات وپيش پرداختهاي سرمايه اي شامل مبلغ  000  ميليون ريال داراييهاي مرتبط  با  پروژه احداث خط توليد  000 ميباشد كه تا تاريخ ترازنامه حدود   000 درصد آن تكميل شده </t>
  </si>
  <si>
    <r>
      <t>2-10- ماشين آلات توليدي شركت ،طي سال مالي منتهي به 1384/12/29 موردتجديدارزيابي قرارگرفته و</t>
    </r>
    <r>
      <rPr>
        <sz val="9"/>
        <rFont val="Nazanin Mazar"/>
        <family val="0"/>
      </rPr>
      <t xml:space="preserve">تفاوتآن به مبلغ 000 تحت </t>
    </r>
    <r>
      <rPr>
        <sz val="10"/>
        <rFont val="Nazanin Mazar"/>
        <family val="0"/>
      </rPr>
      <t xml:space="preserve">عنوان مازادتجديدارزيابي درسرفصل حقوق صاحبان سهام طبقه بندي شده ودرصورت سودوزيان </t>
    </r>
    <r>
      <rPr>
        <sz val="9"/>
        <rFont val="Nazanin Mazar"/>
        <family val="0"/>
      </rPr>
      <t>جامع نيزانعكاس يافته</t>
    </r>
    <r>
      <rPr>
        <sz val="10"/>
        <rFont val="Nazanin Mazar"/>
        <family val="0"/>
      </rPr>
      <t xml:space="preserve"> است. </t>
    </r>
  </si>
  <si>
    <r>
      <t>سرمايه</t>
    </r>
    <r>
      <rPr>
        <sz val="9"/>
        <rFont val="Nazanin Mazar"/>
        <family val="0"/>
      </rPr>
      <t xml:space="preserve"> (        سهم        ريالي تمام پرداخت شده)</t>
    </r>
  </si>
  <si>
    <t>خالص افزايش/(كاهش) در سفارشات و پيش پرداختها</t>
  </si>
  <si>
    <t xml:space="preserve">خالص افزايش/(كاهش)در حسابها و اسناد دريافتني تجاري </t>
  </si>
  <si>
    <t xml:space="preserve">خالص افزايش/(كاهش) در سايرحسابها و اسناد دريافتني </t>
  </si>
  <si>
    <t xml:space="preserve">خالص افزايش/(كاهش) در حسابها و اسناد پرداختني تجاري </t>
  </si>
  <si>
    <t>خالص افزايش/(كاهش)در سايرحسابها و اسناد پرداختني</t>
  </si>
  <si>
    <t>خالص افزايش/(كاهش) در پيش دريافتها</t>
  </si>
  <si>
    <t>37-2- درتاريخ 85/2/28 ،انبارشركت دچار آتش سوزي شدكه ازاين بابت درحدود 550 ميليون ريال به شركت خسارت واردگرديده است.لازم به ذكراست كه موجوديهاي شركت درقبال آتش سوزي تا مبلغ 1000ميليون ريال بيمه شده است.</t>
  </si>
  <si>
    <t>جمع بدهیهای غیر جاری</t>
  </si>
  <si>
    <t>تراز آزمایشی</t>
  </si>
  <si>
    <t>سودوزيان</t>
  </si>
  <si>
    <t>سود و زیان جامع</t>
  </si>
  <si>
    <t>جريان وجوه نقد</t>
  </si>
  <si>
    <t>فرم تائید صورتهای مالی</t>
  </si>
  <si>
    <t>يادداشتهاي توضيحي</t>
  </si>
  <si>
    <t>سرمایه گذاری کوتاه مدت</t>
  </si>
  <si>
    <t xml:space="preserve"> نامشهود-سرمایه گذاری بلندمدت</t>
  </si>
  <si>
    <t>ذخیره مالیات</t>
  </si>
  <si>
    <t>فهرست صورتهای مالی</t>
  </si>
  <si>
    <t>سایر اندوخته ها</t>
  </si>
  <si>
    <t>معاملات با اشخاص وابسته</t>
  </si>
  <si>
    <t>اقلام بي اثردر سود عمليات نقدي</t>
  </si>
  <si>
    <t>فروش خالص و درآمد ارائه خدمات</t>
  </si>
  <si>
    <t>بهاي تمام شده كالاي فروش رفته و خدمات ارائه شده</t>
  </si>
  <si>
    <t>هزينه هاي فروش ، اداری و عمومی</t>
  </si>
  <si>
    <t>سود خالص ناشی از فعالیتهای عادی</t>
  </si>
  <si>
    <t xml:space="preserve"> اثرمالياتي اقلام غيرمترقبه </t>
  </si>
  <si>
    <t>سود سهام پيشنهادي /مصوب</t>
  </si>
  <si>
    <t>درآمد ارائه خدمات</t>
  </si>
  <si>
    <t xml:space="preserve">     سال 1383   </t>
  </si>
  <si>
    <t>سود خالص سال</t>
  </si>
  <si>
    <t>سود جامع شناسائی شده از تاریخ گزارشگری دوره قبل</t>
  </si>
  <si>
    <t>32-3-به منظور ارائه تصويري مناسب از وضعيت مالي ونتايج  عمليات، كليه اقلام مقايسه اي مربوط درصورتهاي مالي مقايسه اي اصلاح و ارائه مجددشده است وبه همين دليل اقلام مقايسه اي لزوما باصورتهاي مالي ارائه شده درسال مالي قبل مطابقت ندارد.</t>
  </si>
  <si>
    <t>سهام شركتهاي پذيرفته شده دربورس (1-5)</t>
  </si>
  <si>
    <t>سرمايه گذاري درسهام شركتها (2-5)</t>
  </si>
  <si>
    <t>اقلامیکه در بازده سرمایه گذاریها و سود پرداختی بابت تامین مالی در جریان وجوه نقد اضافه یا کسر می گردد</t>
  </si>
  <si>
    <t xml:space="preserve">کسر شود بابت سود سپرده های بانکی کوتاه مدت که تا تاریخ ترازنامه وصول نگردیده است </t>
  </si>
  <si>
    <t>اضافه شود سود سپرده های بانکی کوتاه مدت مربوط به سنوات قبل که در سال جاری وصول شده است</t>
  </si>
  <si>
    <t>کسر شود بابت سود سپرده های بانکی بلندمدت که تا تاریخ ترازنامه وصول نگردیده است</t>
  </si>
  <si>
    <t>اضافه شود سود سپرده های بانکی بلند مدت مربوط به سنوات قبل که در سال جاری وصول شده است</t>
  </si>
  <si>
    <t>سود دریافتی بابت سود سپرده های بانکی کوتاه مدت و بلند مدت :</t>
  </si>
  <si>
    <t>سود سهام دریافتی :</t>
  </si>
  <si>
    <t>سود سپرده بانکی کوتاه مدت طبق دفاتر</t>
  </si>
  <si>
    <t>سود سپرده بانکی بلندمدت طبق دفاتر</t>
  </si>
  <si>
    <t>کد تفضیل</t>
  </si>
  <si>
    <t>شماره يادداشتهای توضیحی</t>
  </si>
  <si>
    <t xml:space="preserve"> بدهكار- ریال</t>
  </si>
  <si>
    <t>بستانكار- ریال</t>
  </si>
  <si>
    <t>بدهكار- ریال</t>
  </si>
  <si>
    <t>اضافه شود سود سهام مربوط به سنوات قبل که در سال جاری وصول شده است</t>
  </si>
  <si>
    <t>سود پرداختی بابت تسهیلات مالی :</t>
  </si>
  <si>
    <t>سود سهام دریافتی (انتقال به جریان وجوه نقد)</t>
  </si>
  <si>
    <t>سود پرداختی بابت تسهیلات مالی (انتقال به جریان وجوه نقد)</t>
  </si>
  <si>
    <t>سود سهام پرداختی</t>
  </si>
  <si>
    <t>سود سهام پرداختی طبق یادداشت شماره 18</t>
  </si>
  <si>
    <t>مالیات بردرآمد پرداختی</t>
  </si>
  <si>
    <t>مالیات پرداختی طبق یادداشت شماره 17</t>
  </si>
  <si>
    <t>مالیات بردرآمد پرداختی ( انتقال به جریان وجوه نقد)</t>
  </si>
  <si>
    <t>اقلامیکه در فعالیتهای سرمایه گذاری در جریان وجوه نقد اضافه یا کسر می گردد</t>
  </si>
  <si>
    <t>اضافه شود وجوه دریافتی بابت فروش سرمایه گذاری کوتاه مدت در سنوات قبل</t>
  </si>
  <si>
    <t xml:space="preserve">فروش سرمایه گذاری کوتاه مدت    شامل  :( زیان )/ سود + ذخیره کاهش ارزش - قیمت تمام شده  </t>
  </si>
  <si>
    <t>وجوه حاصل از فروش سرمايه گذاري كوتاه مدت (انتقال به جریان وجوه نقد)</t>
  </si>
  <si>
    <t>وجوه حاصل ازفروش سرمایه گذاریهای کوتاه مدت</t>
  </si>
  <si>
    <t>وجوه پرداختي جهت خريد دارائيهاي ثابت مشهود (انتقال به جریان وجوه نقد)</t>
  </si>
  <si>
    <t>وجوه پرداختی بابت تحصیل سرمایه گذاریهای بلندمدت</t>
  </si>
  <si>
    <t>تحصیل سرمایه گذاریهای بلندمدت طبق دفاتر در سال جاری</t>
  </si>
  <si>
    <t>وجوه پرداختی بابت تحصیل سرمایه گذاریهای بلندمدت (انتقال به جریان وجوه نقد)</t>
  </si>
  <si>
    <t>وجوه حاصل از فروش داراییهای ثابت مشهود</t>
  </si>
  <si>
    <t xml:space="preserve">فروش داراییهای ثبت مشهود شامل  :( زیان )/ سود + استهلاک انباشته - قیمت تمام شده  </t>
  </si>
  <si>
    <t>وجوه حاصل از فروش داراییهای ثابت مشهود (انتقال به جریان وجوه نقد)</t>
  </si>
  <si>
    <t>اقلامیکه در فعالیتهای تامین مالی در جریان وجوه نقد اضافه یا کسر می گردد</t>
  </si>
  <si>
    <t xml:space="preserve">وجوه حاصل از افزایش سرمایه </t>
  </si>
  <si>
    <t>افزایش سرمایه طبق دفاتر</t>
  </si>
  <si>
    <t>وجوه حاصل از افزایش سرمایه (انتقال به جریان وجوه نقد)</t>
  </si>
  <si>
    <t>دریافت تسهیلات مالی</t>
  </si>
  <si>
    <t>تسهیلات مالی دریافتی در سال جاری طبق دفاتر</t>
  </si>
  <si>
    <t>کسر می شود سود و کارمزد تسهیلات دریافتی</t>
  </si>
  <si>
    <t>دریافت تسهیلات مالی (انتقال به جریان وجوه نقد)</t>
  </si>
  <si>
    <t>بازپرداخت اصل تسهیلات مالی دریافتی</t>
  </si>
  <si>
    <t>بازپرداخت اصل تسهیلات مالی دریافتی ( انتقال به جریان وجوه نقد)</t>
  </si>
  <si>
    <t>اقلامیکه در مالیات بردرآمد اضافه یا کسر می گردد</t>
  </si>
  <si>
    <t>سود سهام طبق یادداشتهای توضیحی (یادداشت 30)</t>
  </si>
  <si>
    <t>کسر شود بابت سود سهام مربوط به سال جاری که تا تاریخ ترازنامه وصول نگردیده است</t>
  </si>
  <si>
    <t>اضافه شود وجوه دریافتی در سال جاری بابت فروش داراییهای ثابت مشهود در سنوات قبل</t>
  </si>
  <si>
    <t>22-2-  سهامداران عمده در تاريخ ترازنامه بشرح زير است :</t>
  </si>
  <si>
    <t xml:space="preserve">وجوه پرداختي جهت خريد دارائيهاي نامشهود </t>
  </si>
  <si>
    <t>وجوه حاصل ازفروش دارائيهاي نامشهود</t>
  </si>
  <si>
    <t>وجوه پرداختی بابت تحصیل داراییهای نامشهود</t>
  </si>
  <si>
    <t>اضافات داراییهای نامشهود</t>
  </si>
  <si>
    <t>وجوه حاصل از فروش داراییهای نامشهود</t>
  </si>
  <si>
    <t xml:space="preserve">فروش داراییهای نامشهود    شامل  :( زیان )/ سود + استهلاک  - قیمت تمام شده  </t>
  </si>
  <si>
    <t>اضافه شود وجوه دریافتی بابت فروش داراییهای نامشهود در سنوات قبل</t>
  </si>
  <si>
    <t>وجوه حاصل از فروش داراییهای نامشهود (انتقال به جریان وجوه نقد)</t>
  </si>
  <si>
    <t>وجوه نقدی حاصل از اقلام غیرمترقبه (انتقال به جریان وجوه نقد)</t>
  </si>
  <si>
    <t>سود دریافتی بابت سپرده های سرمایه گذاری کوتاه مدت (انتقال به جریان وجوه نقد)</t>
  </si>
  <si>
    <t>سود دریافتی بابت سپرده های سرمایه گذاری بلندمدت(انتقال به جریان وجوه نقد)</t>
  </si>
  <si>
    <t>سود سهام پرداختی  (انتقال به جریان وجوه نقد)</t>
  </si>
  <si>
    <t>شماره کاربرگ تکمیلی جریان وجوه نقد</t>
  </si>
  <si>
    <t xml:space="preserve">کسر شود انتقال سود سهام به حقوق صاحبان سهام بابت افزایش سرمایه از محل مطالبات سود سهام سهامداران </t>
  </si>
  <si>
    <t>کسر شود استرداد اضافه پرداختی مالیات عملکرد</t>
  </si>
  <si>
    <t>کسر شود اضافات داراییهای ثابت مشهود از محل مبادلات غیر نقدی</t>
  </si>
  <si>
    <t>کسر شود مانده بستانکاران مربوط به خرید داراییهای نامشهود در سال جاری</t>
  </si>
  <si>
    <t>اضافه شود وجوه پرداختی در سال جاری بابت خرید داراییهای نامشهود در سنوات قبل</t>
  </si>
  <si>
    <t>کسر شود بابت هزینه مالی تسهیلات دریافتی مربوط به سال جاری که تا تاریخ ترازنامه پرداخت نگردیده است</t>
  </si>
  <si>
    <t xml:space="preserve">کسر شود هزینه های مالی تسهیلات دریافتی که در طی سال جاری به حساب داراییهای ثابت مشهود منظور شده است </t>
  </si>
</sst>
</file>

<file path=xl/styles.xml><?xml version="1.0" encoding="utf-8"?>
<styleSheet xmlns="http://schemas.openxmlformats.org/spreadsheetml/2006/main">
  <numFmts count="44">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0\ &quot;ريال&quot;;\-#,##0\ &quot;ريال&quot;"/>
    <numFmt numFmtId="165" formatCode="#,##0\ &quot;ريال&quot;;[Red]\-#,##0\ &quot;ريال&quot;"/>
    <numFmt numFmtId="166" formatCode="#,##0.00\ &quot;ريال&quot;;\-#,##0.00\ &quot;ريال&quot;"/>
    <numFmt numFmtId="167" formatCode="#,##0.00\ &quot;ريال&quot;;[Red]\-#,##0.00\ &quot;ريال&quot;"/>
    <numFmt numFmtId="168" formatCode="_-* #,##0\ &quot;ريال&quot;_-;\-* #,##0\ &quot;ريال&quot;_-;_-* &quot;-&quot;\ &quot;ريال&quot;_-;_-@_-"/>
    <numFmt numFmtId="169" formatCode="_-* #,##0\ _ر_ي_ا_ل_-;\-* #,##0\ _ر_ي_ا_ل_-;_-* &quot;-&quot;\ _ر_ي_ا_ل_-;_-@_-"/>
    <numFmt numFmtId="170" formatCode="_-* #,##0.00\ &quot;ريال&quot;_-;\-* #,##0.00\ &quot;ريال&quot;_-;_-* &quot;-&quot;??\ &quot;ريال&quot;_-;_-@_-"/>
    <numFmt numFmtId="171" formatCode="_-* #,##0.00\ _ر_ي_ا_ل_-;\-* #,##0.00\ _ر_ي_ا_ل_-;_-* &quot;-&quot;??\ _ر_ي_ا_ل_-;_-@_-"/>
    <numFmt numFmtId="172" formatCode="&quot;Yes&quot;;&quot;Yes&quot;;&quot;No&quot;"/>
    <numFmt numFmtId="173" formatCode="&quot;True&quot;;&quot;True&quot;;&quot;False&quot;"/>
    <numFmt numFmtId="174" formatCode="&quot;On&quot;;&quot;On&quot;;&quot;Off&quot;"/>
    <numFmt numFmtId="175" formatCode="[$€-2]\ #,##0.00_);[Red]\([$€-2]\ #,##0.00\)"/>
    <numFmt numFmtId="176" formatCode="0.0000000000"/>
    <numFmt numFmtId="177" formatCode="0.00000000000"/>
    <numFmt numFmtId="178" formatCode="0.000000000"/>
    <numFmt numFmtId="179" formatCode="0.00000000"/>
    <numFmt numFmtId="180" formatCode="0.0000000"/>
    <numFmt numFmtId="181" formatCode="0.000000"/>
    <numFmt numFmtId="182" formatCode="0.00000"/>
    <numFmt numFmtId="183" formatCode="0.0000"/>
    <numFmt numFmtId="184" formatCode="0.000"/>
    <numFmt numFmtId="185" formatCode="#,##0.00_-;\(#,##0\).00\-"/>
    <numFmt numFmtId="186" formatCode="#,##0.00_-;\(#,##0\)"/>
    <numFmt numFmtId="187" formatCode="#,##0.00_-;\(#\)"/>
    <numFmt numFmtId="188" formatCode="#,##0._-;\(#,##0\)"/>
    <numFmt numFmtId="189" formatCode="#,##0_-;\(#,##0\)"/>
    <numFmt numFmtId="190" formatCode="#,##0.0_-;\(#,##0\)"/>
    <numFmt numFmtId="191" formatCode="#,##0.0"/>
    <numFmt numFmtId="192" formatCode="0.0"/>
    <numFmt numFmtId="193" formatCode="#,##0.000_-;\(#,##0.0\)"/>
    <numFmt numFmtId="194" formatCode="B2dd/mm/yyyy"/>
    <numFmt numFmtId="195" formatCode="#,##0.0_-;\(#,###\)"/>
    <numFmt numFmtId="196" formatCode="#,##0_-;\(#,###\)"/>
    <numFmt numFmtId="197" formatCode="#,###_-;\(#,###\)"/>
    <numFmt numFmtId="198" formatCode="#,##0._-;\(#\)"/>
    <numFmt numFmtId="199" formatCode="#,##0_-;\(#\)"/>
  </numFmts>
  <fonts count="141">
    <font>
      <sz val="10"/>
      <name val="Arial"/>
      <family val="0"/>
    </font>
    <font>
      <u val="single"/>
      <sz val="16"/>
      <name val="Majiid Mazar"/>
      <family val="0"/>
    </font>
    <font>
      <u val="single"/>
      <sz val="14"/>
      <name val="Badr Mazar"/>
      <family val="0"/>
    </font>
    <font>
      <sz val="11"/>
      <name val="Nazanin Mazar"/>
      <family val="0"/>
    </font>
    <font>
      <u val="single"/>
      <sz val="11"/>
      <name val="Nazanin Mazar"/>
      <family val="0"/>
    </font>
    <font>
      <sz val="8"/>
      <name val="Nazanin Mazar"/>
      <family val="0"/>
    </font>
    <font>
      <u val="single"/>
      <sz val="10"/>
      <name val="Mudir Mazar"/>
      <family val="0"/>
    </font>
    <font>
      <sz val="10"/>
      <name val="Mudir Mazar"/>
      <family val="0"/>
    </font>
    <font>
      <sz val="5"/>
      <name val="Nazanin Mazar"/>
      <family val="0"/>
    </font>
    <font>
      <sz val="12"/>
      <name val="Nazanin Mazar"/>
      <family val="0"/>
    </font>
    <font>
      <sz val="10"/>
      <name val="Nazanin Mazar"/>
      <family val="0"/>
    </font>
    <font>
      <u val="single"/>
      <sz val="10"/>
      <name val="Nazanin Mazar"/>
      <family val="0"/>
    </font>
    <font>
      <sz val="11"/>
      <name val="Mudir Mazar"/>
      <family val="0"/>
    </font>
    <font>
      <sz val="11"/>
      <name val="Arial"/>
      <family val="2"/>
    </font>
    <font>
      <u val="single"/>
      <sz val="11"/>
      <name val="Arial"/>
      <family val="2"/>
    </font>
    <font>
      <sz val="8"/>
      <name val="Arial"/>
      <family val="2"/>
    </font>
    <font>
      <b/>
      <sz val="9"/>
      <name val="Mudir Mazar"/>
      <family val="0"/>
    </font>
    <font>
      <sz val="9"/>
      <name val="Nazanin Mazar"/>
      <family val="0"/>
    </font>
    <font>
      <b/>
      <sz val="13"/>
      <name val="Majiid Mazar"/>
      <family val="0"/>
    </font>
    <font>
      <b/>
      <sz val="11"/>
      <name val="Majiid Mazar"/>
      <family val="0"/>
    </font>
    <font>
      <b/>
      <u val="single"/>
      <sz val="12"/>
      <name val="Majiid Mazar"/>
      <family val="0"/>
    </font>
    <font>
      <u val="single"/>
      <sz val="10"/>
      <name val="Arial"/>
      <family val="2"/>
    </font>
    <font>
      <u val="double"/>
      <sz val="10"/>
      <name val="Arial"/>
      <family val="2"/>
    </font>
    <font>
      <u val="double"/>
      <sz val="10"/>
      <name val="Mudir Mazar"/>
      <family val="0"/>
    </font>
    <font>
      <b/>
      <u val="single"/>
      <sz val="11"/>
      <name val="Majiid Mazar"/>
      <family val="0"/>
    </font>
    <font>
      <u val="single"/>
      <sz val="9"/>
      <name val="Mudir Mazar"/>
      <family val="0"/>
    </font>
    <font>
      <b/>
      <sz val="10"/>
      <name val="Nazanin Mazar"/>
      <family val="0"/>
    </font>
    <font>
      <u val="single"/>
      <sz val="10"/>
      <color indexed="36"/>
      <name val="Arial"/>
      <family val="2"/>
    </font>
    <font>
      <u val="single"/>
      <sz val="10"/>
      <color indexed="12"/>
      <name val="Arial"/>
      <family val="2"/>
    </font>
    <font>
      <sz val="10"/>
      <color indexed="9"/>
      <name val="Arial"/>
      <family val="2"/>
    </font>
    <font>
      <sz val="9"/>
      <name val="Mudir Mazar"/>
      <family val="0"/>
    </font>
    <font>
      <sz val="7"/>
      <name val="Nazanin Mazar"/>
      <family val="0"/>
    </font>
    <font>
      <sz val="6"/>
      <color indexed="9"/>
      <name val="Arial"/>
      <family val="2"/>
    </font>
    <font>
      <sz val="10"/>
      <color indexed="9"/>
      <name val="Nazanin Mazar"/>
      <family val="0"/>
    </font>
    <font>
      <sz val="10"/>
      <name val="Titr"/>
      <family val="0"/>
    </font>
    <font>
      <sz val="12"/>
      <name val="Titr"/>
      <family val="0"/>
    </font>
    <font>
      <b/>
      <sz val="8"/>
      <name val="Mudir Mazar"/>
      <family val="0"/>
    </font>
    <font>
      <b/>
      <sz val="10"/>
      <name val="Mudir Mazar"/>
      <family val="0"/>
    </font>
    <font>
      <sz val="9"/>
      <name val="Titr"/>
      <family val="0"/>
    </font>
    <font>
      <sz val="14"/>
      <name val="Traffic"/>
      <family val="0"/>
    </font>
    <font>
      <sz val="10"/>
      <name val="Traffic"/>
      <family val="0"/>
    </font>
    <font>
      <b/>
      <sz val="18"/>
      <name val="Arial"/>
      <family val="2"/>
    </font>
    <font>
      <b/>
      <sz val="10"/>
      <name val="Arial"/>
      <family val="2"/>
    </font>
    <font>
      <b/>
      <sz val="12"/>
      <name val="Nazanin Mazar"/>
      <family val="0"/>
    </font>
    <font>
      <b/>
      <sz val="14"/>
      <name val="Arial"/>
      <family val="2"/>
    </font>
    <font>
      <b/>
      <sz val="8"/>
      <name val="Nazanin Mazar"/>
      <family val="0"/>
    </font>
    <font>
      <b/>
      <sz val="11"/>
      <name val="Nazanin Mazar"/>
      <family val="0"/>
    </font>
    <font>
      <b/>
      <u val="single"/>
      <sz val="15"/>
      <name val="Titr"/>
      <family val="0"/>
    </font>
    <font>
      <b/>
      <sz val="12"/>
      <name val="Majiid Mazar"/>
      <family val="0"/>
    </font>
    <font>
      <b/>
      <u val="single"/>
      <sz val="10"/>
      <name val="Mudir Mazar"/>
      <family val="0"/>
    </font>
    <font>
      <b/>
      <sz val="5"/>
      <name val="Nazanin Mazar"/>
      <family val="0"/>
    </font>
    <font>
      <b/>
      <u val="single"/>
      <sz val="10"/>
      <name val="Nazanin Mazar"/>
      <family val="0"/>
    </font>
    <font>
      <b/>
      <sz val="8"/>
      <name val="Arial"/>
      <family val="2"/>
    </font>
    <font>
      <b/>
      <u val="single"/>
      <sz val="11"/>
      <name val="Arial"/>
      <family val="2"/>
    </font>
    <font>
      <b/>
      <sz val="11"/>
      <name val="Arial"/>
      <family val="2"/>
    </font>
    <font>
      <b/>
      <u val="double"/>
      <sz val="11"/>
      <name val="Mudir Mazar"/>
      <family val="0"/>
    </font>
    <font>
      <b/>
      <u val="double"/>
      <sz val="11"/>
      <name val="Arial"/>
      <family val="2"/>
    </font>
    <font>
      <b/>
      <u val="single"/>
      <sz val="8"/>
      <name val="Arial"/>
      <family val="2"/>
    </font>
    <font>
      <b/>
      <u val="single"/>
      <sz val="7"/>
      <name val="Arial"/>
      <family val="2"/>
    </font>
    <font>
      <b/>
      <sz val="1"/>
      <name val="Arial"/>
      <family val="2"/>
    </font>
    <font>
      <b/>
      <u val="single"/>
      <sz val="10"/>
      <name val="Arial"/>
      <family val="2"/>
    </font>
    <font>
      <b/>
      <u val="double"/>
      <sz val="10"/>
      <name val="Arial"/>
      <family val="2"/>
    </font>
    <font>
      <b/>
      <u val="double"/>
      <sz val="10"/>
      <name val="Mudir Mazar"/>
      <family val="0"/>
    </font>
    <font>
      <b/>
      <u val="single"/>
      <sz val="14"/>
      <name val="Badr Mazar"/>
      <family val="0"/>
    </font>
    <font>
      <b/>
      <u val="single"/>
      <sz val="11"/>
      <name val="Nazanin Mazar"/>
      <family val="0"/>
    </font>
    <font>
      <b/>
      <sz val="10"/>
      <name val="10"/>
      <family val="0"/>
    </font>
    <font>
      <b/>
      <sz val="9"/>
      <name val="Nazanin Mazar"/>
      <family val="0"/>
    </font>
    <font>
      <b/>
      <sz val="12"/>
      <name val="Titr"/>
      <family val="0"/>
    </font>
    <font>
      <b/>
      <sz val="10"/>
      <name val="Titr"/>
      <family val="0"/>
    </font>
    <font>
      <b/>
      <sz val="12"/>
      <name val="Traffic"/>
      <family val="0"/>
    </font>
    <font>
      <b/>
      <u val="single"/>
      <sz val="12"/>
      <name val="Badr Mazar"/>
      <family val="0"/>
    </font>
    <font>
      <b/>
      <sz val="11"/>
      <name val="Mudir Mazar"/>
      <family val="0"/>
    </font>
    <font>
      <sz val="10.5"/>
      <name val="Nazanin Mazar"/>
      <family val="0"/>
    </font>
    <font>
      <b/>
      <sz val="7"/>
      <name val="Mudir Mazar"/>
      <family val="0"/>
    </font>
    <font>
      <sz val="14"/>
      <name val="Nazanin Mazar"/>
      <family val="0"/>
    </font>
    <font>
      <sz val="8"/>
      <color indexed="12"/>
      <name val="Tahoma"/>
      <family val="2"/>
    </font>
    <font>
      <sz val="8"/>
      <name val="Tahoma"/>
      <family val="2"/>
    </font>
    <font>
      <sz val="10"/>
      <name val="Tahoma"/>
      <family val="2"/>
    </font>
    <font>
      <b/>
      <sz val="14"/>
      <name val="Majiid Mazar"/>
      <family val="0"/>
    </font>
    <font>
      <b/>
      <sz val="9"/>
      <name val="Arial"/>
      <family val="2"/>
    </font>
    <font>
      <b/>
      <sz val="14"/>
      <name val="Nazanin Mazar"/>
      <family val="0"/>
    </font>
    <font>
      <sz val="9"/>
      <name val="Arial"/>
      <family val="2"/>
    </font>
    <font>
      <b/>
      <sz val="12"/>
      <color indexed="12"/>
      <name val="Arial"/>
      <family val="2"/>
    </font>
    <font>
      <b/>
      <sz val="12"/>
      <name val="Arial"/>
      <family val="2"/>
    </font>
    <font>
      <b/>
      <u val="single"/>
      <sz val="12"/>
      <name val="Arial"/>
      <family val="2"/>
    </font>
    <font>
      <b/>
      <sz val="8"/>
      <color indexed="8"/>
      <name val="Arial"/>
      <family val="2"/>
    </font>
    <font>
      <b/>
      <sz val="10"/>
      <color indexed="8"/>
      <name val="Arial"/>
      <family val="2"/>
    </font>
    <font>
      <b/>
      <u val="double"/>
      <sz val="10"/>
      <color indexed="8"/>
      <name val="Arial"/>
      <family val="2"/>
    </font>
    <font>
      <sz val="10"/>
      <color indexed="22"/>
      <name val="Arial"/>
      <family val="2"/>
    </font>
    <font>
      <sz val="7.5"/>
      <name val="Nazanin Mazar"/>
      <family val="0"/>
    </font>
    <font>
      <sz val="11.5"/>
      <name val="Nazanin Mazar"/>
      <family val="0"/>
    </font>
    <font>
      <b/>
      <sz val="14"/>
      <color indexed="10"/>
      <name val="Arial"/>
      <family val="2"/>
    </font>
    <font>
      <u val="single"/>
      <sz val="10"/>
      <color indexed="18"/>
      <name val="Arial"/>
      <family val="2"/>
    </font>
    <font>
      <sz val="12"/>
      <name val="Arial"/>
      <family val="2"/>
    </font>
    <font>
      <b/>
      <sz val="12"/>
      <color indexed="10"/>
      <name val="Arial"/>
      <family val="2"/>
    </font>
    <font>
      <b/>
      <sz val="8"/>
      <color indexed="12"/>
      <name val="Arial"/>
      <family val="2"/>
    </font>
    <font>
      <sz val="6"/>
      <name val="Arial"/>
      <family val="2"/>
    </font>
    <font>
      <u val="single"/>
      <sz val="6"/>
      <name val="Nazanin Mazar"/>
      <family val="0"/>
    </font>
    <font>
      <sz val="6"/>
      <name val="Mudir Mazar"/>
      <family val="0"/>
    </font>
    <font>
      <b/>
      <sz val="6"/>
      <name val="Nazanin Mazar"/>
      <family val="0"/>
    </font>
    <font>
      <b/>
      <sz val="8"/>
      <name val="Majiid Mazar"/>
      <family val="0"/>
    </font>
    <font>
      <sz val="10"/>
      <color indexed="14"/>
      <name val="Arial"/>
      <family val="2"/>
    </font>
    <font>
      <sz val="6"/>
      <color indexed="14"/>
      <name val="Arial"/>
      <family val="2"/>
    </font>
    <font>
      <b/>
      <sz val="10"/>
      <color indexed="14"/>
      <name val="Arial"/>
      <family val="2"/>
    </font>
    <font>
      <b/>
      <sz val="10"/>
      <color indexed="12"/>
      <name val="Arial"/>
      <family val="2"/>
    </font>
    <font>
      <sz val="10"/>
      <color indexed="12"/>
      <name val="Tahoma"/>
      <family val="2"/>
    </font>
    <font>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lightTrellis">
        <bgColor indexed="9"/>
      </patternFill>
    </fill>
    <fill>
      <patternFill patternType="solid">
        <fgColor indexed="11"/>
        <bgColor indexed="64"/>
      </patternFill>
    </fill>
    <fill>
      <patternFill patternType="solid">
        <fgColor indexed="12"/>
        <bgColor indexed="64"/>
      </patternFill>
    </fill>
    <fill>
      <patternFill patternType="solid">
        <fgColor indexed="26"/>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26" borderId="0" applyNumberFormat="0" applyBorder="0" applyAlignment="0" applyProtection="0"/>
    <xf numFmtId="0" fontId="127" fillId="27" borderId="1" applyNumberFormat="0" applyAlignment="0" applyProtection="0"/>
    <xf numFmtId="0" fontId="1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xf numFmtId="0" fontId="27" fillId="0" borderId="0" applyNumberFormat="0" applyFill="0" applyBorder="0" applyAlignment="0" applyProtection="0"/>
    <xf numFmtId="0" fontId="130" fillId="29" borderId="0" applyNumberFormat="0" applyBorder="0" applyAlignment="0" applyProtection="0"/>
    <xf numFmtId="0" fontId="131" fillId="0" borderId="3" applyNumberFormat="0" applyFill="0" applyAlignment="0" applyProtection="0"/>
    <xf numFmtId="0" fontId="132" fillId="0" borderId="4" applyNumberFormat="0" applyFill="0" applyAlignment="0" applyProtection="0"/>
    <xf numFmtId="0" fontId="133" fillId="0" borderId="5" applyNumberFormat="0" applyFill="0" applyAlignment="0" applyProtection="0"/>
    <xf numFmtId="0" fontId="133" fillId="0" borderId="0" applyNumberFormat="0" applyFill="0" applyBorder="0" applyAlignment="0" applyProtection="0"/>
    <xf numFmtId="0" fontId="28" fillId="0" borderId="0" applyNumberFormat="0" applyFill="0" applyBorder="0" applyAlignment="0" applyProtection="0"/>
    <xf numFmtId="0" fontId="134" fillId="30" borderId="1" applyNumberFormat="0" applyAlignment="0" applyProtection="0"/>
    <xf numFmtId="0" fontId="135" fillId="0" borderId="6" applyNumberFormat="0" applyFill="0" applyAlignment="0" applyProtection="0"/>
    <xf numFmtId="0" fontId="136" fillId="31" borderId="0" applyNumberFormat="0" applyBorder="0" applyAlignment="0" applyProtection="0"/>
    <xf numFmtId="0" fontId="0" fillId="32" borderId="7" applyNumberFormat="0" applyFont="0" applyAlignment="0" applyProtection="0"/>
    <xf numFmtId="0" fontId="137" fillId="27" borderId="8" applyNumberFormat="0" applyAlignment="0" applyProtection="0"/>
    <xf numFmtId="9" fontId="0" fillId="0" borderId="0" applyFont="0" applyFill="0" applyBorder="0" applyAlignment="0" applyProtection="0"/>
    <xf numFmtId="0" fontId="138" fillId="0" borderId="0" applyNumberFormat="0" applyFill="0" applyBorder="0" applyAlignment="0" applyProtection="0"/>
    <xf numFmtId="0" fontId="139" fillId="0" borderId="9" applyNumberFormat="0" applyFill="0" applyAlignment="0" applyProtection="0"/>
    <xf numFmtId="0" fontId="140" fillId="0" borderId="0" applyNumberFormat="0" applyFill="0" applyBorder="0" applyAlignment="0" applyProtection="0"/>
  </cellStyleXfs>
  <cellXfs count="574">
    <xf numFmtId="0" fontId="0" fillId="0" borderId="0" xfId="0" applyAlignment="1">
      <alignment/>
    </xf>
    <xf numFmtId="0" fontId="8" fillId="0" borderId="0" xfId="0" applyFont="1" applyAlignment="1">
      <alignment horizontal="center" readingOrder="2"/>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xf>
    <xf numFmtId="0" fontId="13" fillId="0" borderId="10" xfId="0" applyFont="1" applyBorder="1" applyAlignment="1">
      <alignment horizontal="center" vertical="center" readingOrder="2"/>
    </xf>
    <xf numFmtId="0" fontId="10" fillId="0" borderId="0" xfId="0" applyFont="1" applyAlignment="1">
      <alignment horizontal="right" vertical="center" readingOrder="2"/>
    </xf>
    <xf numFmtId="0" fontId="7" fillId="0" borderId="0" xfId="0" applyFont="1" applyAlignment="1">
      <alignment horizontal="right" vertical="center" readingOrder="2"/>
    </xf>
    <xf numFmtId="0" fontId="0" fillId="0" borderId="0" xfId="0" applyFont="1" applyAlignment="1">
      <alignment horizontal="center" vertical="center" readingOrder="2"/>
    </xf>
    <xf numFmtId="0" fontId="6" fillId="0" borderId="0" xfId="0" applyFont="1" applyAlignment="1">
      <alignment horizontal="right" vertical="center" readingOrder="2"/>
    </xf>
    <xf numFmtId="3" fontId="0" fillId="0" borderId="0" xfId="0" applyNumberFormat="1" applyFont="1" applyBorder="1" applyAlignment="1">
      <alignment vertical="center"/>
    </xf>
    <xf numFmtId="0" fontId="5" fillId="0" borderId="0" xfId="0" applyFont="1" applyAlignment="1">
      <alignment horizontal="center" vertical="center"/>
    </xf>
    <xf numFmtId="0" fontId="13" fillId="0" borderId="10" xfId="0" applyFont="1" applyBorder="1" applyAlignment="1">
      <alignment horizontal="right" vertical="center" readingOrder="2"/>
    </xf>
    <xf numFmtId="0" fontId="23" fillId="0" borderId="0" xfId="0" applyFont="1" applyAlignment="1">
      <alignment horizontal="right" vertical="center" readingOrder="2"/>
    </xf>
    <xf numFmtId="0" fontId="20" fillId="0" borderId="0" xfId="0" applyFont="1" applyAlignment="1">
      <alignment horizontal="right" vertical="center" readingOrder="2"/>
    </xf>
    <xf numFmtId="0" fontId="13" fillId="0" borderId="0" xfId="0" applyFont="1" applyAlignment="1">
      <alignment horizontal="right" vertical="center" readingOrder="2"/>
    </xf>
    <xf numFmtId="0" fontId="11" fillId="0" borderId="0" xfId="0" applyFont="1" applyAlignment="1">
      <alignment horizontal="right" vertical="center" readingOrder="2"/>
    </xf>
    <xf numFmtId="0" fontId="15" fillId="0" borderId="0" xfId="0" applyFont="1" applyAlignment="1">
      <alignment horizontal="right" vertical="center" readingOrder="2"/>
    </xf>
    <xf numFmtId="0" fontId="14" fillId="0" borderId="0" xfId="0" applyFont="1" applyAlignment="1">
      <alignment horizontal="center" vertical="center" readingOrder="2"/>
    </xf>
    <xf numFmtId="0" fontId="15" fillId="0" borderId="0" xfId="0" applyFont="1" applyAlignment="1">
      <alignment horizontal="center" vertical="center" readingOrder="2"/>
    </xf>
    <xf numFmtId="3" fontId="0" fillId="0" borderId="0" xfId="0" applyNumberFormat="1" applyFont="1" applyAlignment="1">
      <alignment horizontal="right" vertical="center" readingOrder="2"/>
    </xf>
    <xf numFmtId="189" fontId="0" fillId="0" borderId="0" xfId="0" applyNumberFormat="1" applyFont="1" applyAlignment="1">
      <alignment horizontal="right" vertical="center" readingOrder="2"/>
    </xf>
    <xf numFmtId="189" fontId="0" fillId="0" borderId="0" xfId="0" applyNumberFormat="1" applyFont="1" applyBorder="1" applyAlignment="1">
      <alignment horizontal="right" vertical="center" readingOrder="2"/>
    </xf>
    <xf numFmtId="3" fontId="21" fillId="0" borderId="0" xfId="0" applyNumberFormat="1" applyFont="1" applyBorder="1" applyAlignment="1">
      <alignment horizontal="right" vertical="center" readingOrder="2"/>
    </xf>
    <xf numFmtId="3" fontId="0" fillId="0" borderId="0" xfId="0" applyNumberFormat="1" applyFont="1" applyBorder="1" applyAlignment="1">
      <alignment horizontal="right" vertical="center" readingOrder="2"/>
    </xf>
    <xf numFmtId="3" fontId="21" fillId="0" borderId="0" xfId="0" applyNumberFormat="1" applyFont="1" applyAlignment="1">
      <alignment horizontal="right" vertical="center" readingOrder="2"/>
    </xf>
    <xf numFmtId="3" fontId="0" fillId="0" borderId="0" xfId="0" applyNumberFormat="1" applyFont="1" applyBorder="1" applyAlignment="1">
      <alignment horizontal="center" vertical="center" readingOrder="2"/>
    </xf>
    <xf numFmtId="3" fontId="0" fillId="0" borderId="11" xfId="0" applyNumberFormat="1" applyFont="1" applyBorder="1" applyAlignment="1">
      <alignment horizontal="right" vertical="center" readingOrder="2"/>
    </xf>
    <xf numFmtId="3" fontId="22" fillId="0" borderId="0" xfId="0" applyNumberFormat="1" applyFont="1" applyAlignment="1">
      <alignment horizontal="right" vertical="center" readingOrder="2"/>
    </xf>
    <xf numFmtId="0" fontId="8" fillId="0" borderId="0" xfId="0" applyFont="1" applyAlignment="1">
      <alignment horizontal="center" vertical="center" readingOrder="2"/>
    </xf>
    <xf numFmtId="0" fontId="9" fillId="0" borderId="0" xfId="0" applyFont="1" applyAlignment="1">
      <alignment horizontal="center" vertical="center" readingOrder="2"/>
    </xf>
    <xf numFmtId="0" fontId="5" fillId="0" borderId="0" xfId="0" applyFont="1" applyAlignment="1">
      <alignment horizontal="right" vertical="center" readingOrder="2"/>
    </xf>
    <xf numFmtId="0" fontId="5" fillId="0" borderId="0" xfId="0" applyFont="1" applyAlignment="1">
      <alignment horizontal="center" vertical="center" readingOrder="2"/>
    </xf>
    <xf numFmtId="3" fontId="0" fillId="0" borderId="10" xfId="0" applyNumberFormat="1" applyFont="1" applyBorder="1" applyAlignment="1">
      <alignment horizontal="right" vertical="center" readingOrder="2"/>
    </xf>
    <xf numFmtId="3" fontId="0" fillId="0" borderId="12" xfId="0" applyNumberFormat="1" applyFont="1" applyBorder="1" applyAlignment="1">
      <alignment horizontal="right" vertical="center" readingOrder="2"/>
    </xf>
    <xf numFmtId="0" fontId="3" fillId="0" borderId="0" xfId="0" applyFont="1" applyAlignment="1">
      <alignment horizontal="right" vertical="center" readingOrder="2"/>
    </xf>
    <xf numFmtId="0" fontId="4" fillId="0" borderId="0" xfId="0" applyFont="1" applyAlignment="1">
      <alignment horizontal="right" vertical="center" readingOrder="2"/>
    </xf>
    <xf numFmtId="0" fontId="0" fillId="0" borderId="0" xfId="0" applyFont="1" applyAlignment="1">
      <alignment horizontal="right" vertical="center" readingOrder="2"/>
    </xf>
    <xf numFmtId="0" fontId="12" fillId="0" borderId="0" xfId="0" applyFont="1" applyAlignment="1">
      <alignment horizontal="right" vertical="center" readingOrder="2"/>
    </xf>
    <xf numFmtId="0" fontId="26" fillId="0" borderId="0" xfId="0" applyFont="1" applyAlignment="1">
      <alignment horizontal="right" vertical="center" readingOrder="2"/>
    </xf>
    <xf numFmtId="0" fontId="16" fillId="0" borderId="0" xfId="0" applyFont="1" applyAlignment="1">
      <alignment horizontal="right" vertical="center" readingOrder="2"/>
    </xf>
    <xf numFmtId="3" fontId="0" fillId="0" borderId="0" xfId="0" applyNumberFormat="1" applyFont="1" applyAlignment="1">
      <alignment vertical="center"/>
    </xf>
    <xf numFmtId="3" fontId="0" fillId="0" borderId="13" xfId="0" applyNumberFormat="1" applyFont="1" applyBorder="1" applyAlignment="1">
      <alignment horizontal="right" vertical="center" readingOrder="2"/>
    </xf>
    <xf numFmtId="0" fontId="9" fillId="0" borderId="0" xfId="0" applyFont="1" applyAlignment="1">
      <alignment horizontal="right" vertical="center" readingOrder="2"/>
    </xf>
    <xf numFmtId="0" fontId="10" fillId="0" borderId="0" xfId="0" applyFont="1" applyAlignment="1">
      <alignment horizontal="center" vertical="center" readingOrder="2"/>
    </xf>
    <xf numFmtId="0" fontId="3" fillId="0" borderId="0" xfId="0" applyFont="1" applyAlignment="1">
      <alignment horizontal="justify" vertical="center" readingOrder="2"/>
    </xf>
    <xf numFmtId="0" fontId="3" fillId="0" borderId="0" xfId="0" applyFont="1" applyAlignment="1">
      <alignment horizontal="center" vertical="center" readingOrder="2"/>
    </xf>
    <xf numFmtId="0" fontId="4" fillId="0" borderId="0" xfId="0" applyFont="1" applyAlignment="1">
      <alignment horizontal="center" vertical="center" readingOrder="2"/>
    </xf>
    <xf numFmtId="49" fontId="0" fillId="0" borderId="0" xfId="0" applyNumberFormat="1" applyFont="1" applyAlignment="1">
      <alignment horizontal="center" vertical="center" readingOrder="2"/>
    </xf>
    <xf numFmtId="0" fontId="31" fillId="0" borderId="0" xfId="0" applyFont="1" applyAlignment="1">
      <alignment horizontal="center" vertical="center" readingOrder="2"/>
    </xf>
    <xf numFmtId="0" fontId="12" fillId="0" borderId="0" xfId="0" applyFont="1" applyAlignment="1">
      <alignment horizontal="center" vertical="center" readingOrder="2"/>
    </xf>
    <xf numFmtId="0" fontId="17" fillId="0" borderId="0" xfId="0" applyFont="1" applyAlignment="1">
      <alignment horizontal="right" vertical="center" readingOrder="2"/>
    </xf>
    <xf numFmtId="0" fontId="30" fillId="0" borderId="0" xfId="0" applyFont="1" applyAlignment="1">
      <alignment horizontal="right" vertical="center" readingOrder="2"/>
    </xf>
    <xf numFmtId="3" fontId="0" fillId="0" borderId="14" xfId="0" applyNumberFormat="1" applyFont="1" applyBorder="1" applyAlignment="1">
      <alignment horizontal="right" vertical="center" readingOrder="2"/>
    </xf>
    <xf numFmtId="3" fontId="0" fillId="0" borderId="15" xfId="0" applyNumberFormat="1" applyFont="1" applyBorder="1" applyAlignment="1">
      <alignment horizontal="right" vertical="center" readingOrder="2"/>
    </xf>
    <xf numFmtId="0" fontId="7" fillId="0" borderId="0" xfId="0" applyFont="1" applyBorder="1" applyAlignment="1">
      <alignment horizontal="right" vertical="center" readingOrder="2"/>
    </xf>
    <xf numFmtId="0" fontId="0" fillId="0" borderId="0" xfId="0" applyFont="1" applyAlignment="1">
      <alignment vertical="center"/>
    </xf>
    <xf numFmtId="0" fontId="0" fillId="0" borderId="0" xfId="0" applyFont="1" applyBorder="1" applyAlignment="1">
      <alignment horizontal="right" vertical="center" readingOrder="2"/>
    </xf>
    <xf numFmtId="0" fontId="12" fillId="0" borderId="0" xfId="0" applyFont="1" applyBorder="1" applyAlignment="1">
      <alignment horizontal="right" vertical="center" readingOrder="2"/>
    </xf>
    <xf numFmtId="0" fontId="25" fillId="0" borderId="0" xfId="0" applyFont="1" applyAlignment="1">
      <alignment horizontal="right" vertical="center" readingOrder="2"/>
    </xf>
    <xf numFmtId="0" fontId="25" fillId="0" borderId="0" xfId="0" applyFont="1" applyAlignment="1">
      <alignment horizontal="center" vertical="center" readingOrder="2"/>
    </xf>
    <xf numFmtId="0" fontId="33" fillId="0" borderId="0" xfId="0" applyFont="1" applyAlignment="1">
      <alignment horizontal="right" vertical="center" readingOrder="2"/>
    </xf>
    <xf numFmtId="0" fontId="29" fillId="0" borderId="0" xfId="0" applyFont="1" applyAlignment="1">
      <alignment horizontal="right" vertical="center" readingOrder="2"/>
    </xf>
    <xf numFmtId="3" fontId="29" fillId="0" borderId="0" xfId="0" applyNumberFormat="1" applyFont="1" applyAlignment="1">
      <alignment horizontal="center" vertical="center" readingOrder="2"/>
    </xf>
    <xf numFmtId="0" fontId="0" fillId="0" borderId="0" xfId="0" applyBorder="1" applyAlignment="1">
      <alignment vertical="center"/>
    </xf>
    <xf numFmtId="0" fontId="34" fillId="0" borderId="0" xfId="0" applyFont="1" applyAlignment="1">
      <alignment horizontal="right" vertical="center" readingOrder="2"/>
    </xf>
    <xf numFmtId="0" fontId="35" fillId="0" borderId="0" xfId="0" applyFont="1" applyAlignment="1">
      <alignment horizontal="right" vertical="center" readingOrder="2"/>
    </xf>
    <xf numFmtId="0" fontId="37" fillId="0" borderId="10" xfId="0" applyFont="1" applyBorder="1" applyAlignment="1">
      <alignment horizontal="center" vertical="center" readingOrder="2"/>
    </xf>
    <xf numFmtId="0" fontId="38" fillId="0" borderId="0" xfId="0" applyFont="1" applyAlignment="1">
      <alignment horizontal="right" vertical="center" readingOrder="2"/>
    </xf>
    <xf numFmtId="0" fontId="40" fillId="0" borderId="0" xfId="0" applyFont="1" applyAlignment="1">
      <alignment horizontal="right" vertical="center" readingOrder="2"/>
    </xf>
    <xf numFmtId="0" fontId="21" fillId="0" borderId="0" xfId="0" applyFont="1" applyAlignment="1">
      <alignment vertical="center"/>
    </xf>
    <xf numFmtId="3" fontId="0" fillId="0" borderId="16" xfId="0" applyNumberFormat="1" applyFont="1" applyBorder="1" applyAlignment="1">
      <alignment horizontal="right" vertical="center" readingOrder="2"/>
    </xf>
    <xf numFmtId="0" fontId="10" fillId="0" borderId="0" xfId="0" applyFont="1" applyBorder="1" applyAlignment="1">
      <alignment horizontal="right" vertical="center" readingOrder="2"/>
    </xf>
    <xf numFmtId="0" fontId="2" fillId="0" borderId="0" xfId="0" applyFont="1" applyAlignment="1">
      <alignment horizontal="center" vertical="center" readingOrder="2"/>
    </xf>
    <xf numFmtId="0" fontId="20" fillId="0" borderId="0" xfId="0" applyFont="1" applyAlignment="1">
      <alignment horizontal="right" readingOrder="2"/>
    </xf>
    <xf numFmtId="0" fontId="10" fillId="0" borderId="0" xfId="0" applyFont="1" applyAlignment="1">
      <alignment horizontal="right" vertical="center" wrapText="1" readingOrder="2"/>
    </xf>
    <xf numFmtId="0" fontId="24" fillId="0" borderId="0" xfId="0" applyFont="1" applyAlignment="1">
      <alignment horizontal="right" vertical="center" readingOrder="2"/>
    </xf>
    <xf numFmtId="16" fontId="10" fillId="0" borderId="0" xfId="0" applyNumberFormat="1" applyFont="1" applyAlignment="1">
      <alignment horizontal="right" vertical="center" readingOrder="2"/>
    </xf>
    <xf numFmtId="0" fontId="13" fillId="0" borderId="0" xfId="0" applyFont="1" applyBorder="1" applyAlignment="1">
      <alignment horizontal="center" vertical="center" readingOrder="2"/>
    </xf>
    <xf numFmtId="0" fontId="15" fillId="0" borderId="0" xfId="0" applyFont="1" applyBorder="1" applyAlignment="1">
      <alignment horizontal="center" vertical="center" readingOrder="2"/>
    </xf>
    <xf numFmtId="0" fontId="9" fillId="0" borderId="0" xfId="0" applyFont="1" applyAlignment="1">
      <alignment horizontal="right" vertical="center" wrapText="1" readingOrder="2"/>
    </xf>
    <xf numFmtId="0" fontId="19" fillId="0" borderId="0" xfId="0" applyFont="1" applyAlignment="1">
      <alignment horizontal="right" vertical="center" readingOrder="2"/>
    </xf>
    <xf numFmtId="0" fontId="10" fillId="0" borderId="0" xfId="0" applyFont="1" applyBorder="1" applyAlignment="1">
      <alignment horizontal="right" vertical="center" wrapText="1" readingOrder="2"/>
    </xf>
    <xf numFmtId="0" fontId="20" fillId="0" borderId="0" xfId="0" applyFont="1" applyBorder="1" applyAlignment="1">
      <alignment horizontal="right" vertical="center" readingOrder="2"/>
    </xf>
    <xf numFmtId="0" fontId="14" fillId="0" borderId="0" xfId="0" applyFont="1" applyBorder="1" applyAlignment="1">
      <alignment horizontal="right" vertical="center" readingOrder="2"/>
    </xf>
    <xf numFmtId="0" fontId="15" fillId="0" borderId="0" xfId="0" applyFont="1" applyBorder="1" applyAlignment="1">
      <alignment horizontal="right" vertical="center" readingOrder="2"/>
    </xf>
    <xf numFmtId="0" fontId="6" fillId="0" borderId="0" xfId="0" applyFont="1" applyBorder="1" applyAlignment="1">
      <alignment horizontal="right" vertical="center" readingOrder="2"/>
    </xf>
    <xf numFmtId="0" fontId="23" fillId="0" borderId="0" xfId="0" applyFont="1" applyBorder="1" applyAlignment="1">
      <alignment horizontal="right" vertical="center" readingOrder="2"/>
    </xf>
    <xf numFmtId="3" fontId="22" fillId="0" borderId="0" xfId="0" applyNumberFormat="1" applyFont="1" applyBorder="1" applyAlignment="1">
      <alignment horizontal="right" vertical="center" readingOrder="2"/>
    </xf>
    <xf numFmtId="0" fontId="43" fillId="0" borderId="10" xfId="0" applyFont="1" applyBorder="1" applyAlignment="1">
      <alignment horizontal="center" vertical="center" wrapText="1" readingOrder="2"/>
    </xf>
    <xf numFmtId="0" fontId="43" fillId="0" borderId="0" xfId="0" applyFont="1" applyAlignment="1">
      <alignment horizontal="right" vertical="center" wrapText="1" readingOrder="2"/>
    </xf>
    <xf numFmtId="0" fontId="7" fillId="0" borderId="17" xfId="0" applyFont="1" applyBorder="1" applyAlignment="1">
      <alignment horizontal="right" vertical="center" readingOrder="2"/>
    </xf>
    <xf numFmtId="0" fontId="26" fillId="0" borderId="17" xfId="0" applyFont="1" applyBorder="1" applyAlignment="1">
      <alignment horizontal="right" vertical="center" readingOrder="2"/>
    </xf>
    <xf numFmtId="0" fontId="43" fillId="0" borderId="0" xfId="0" applyFont="1" applyAlignment="1">
      <alignment horizontal="center" vertical="center" readingOrder="2"/>
    </xf>
    <xf numFmtId="0" fontId="45" fillId="0" borderId="0" xfId="0" applyFont="1" applyAlignment="1">
      <alignment horizontal="center" vertical="center"/>
    </xf>
    <xf numFmtId="0" fontId="42" fillId="0" borderId="0" xfId="0" applyFont="1" applyAlignment="1">
      <alignment vertical="center"/>
    </xf>
    <xf numFmtId="0" fontId="46" fillId="0" borderId="0" xfId="0" applyFont="1" applyAlignment="1">
      <alignment vertical="center" readingOrder="2"/>
    </xf>
    <xf numFmtId="0" fontId="46" fillId="0" borderId="0" xfId="0" applyFont="1" applyAlignment="1">
      <alignment horizontal="right" vertical="center" readingOrder="2"/>
    </xf>
    <xf numFmtId="0" fontId="47" fillId="0" borderId="0" xfId="0" applyFont="1" applyAlignment="1">
      <alignment horizontal="center" readingOrder="2"/>
    </xf>
    <xf numFmtId="0" fontId="42" fillId="0" borderId="0" xfId="0" applyFont="1" applyAlignment="1">
      <alignment horizontal="center" vertical="center" readingOrder="2"/>
    </xf>
    <xf numFmtId="0" fontId="42" fillId="0" borderId="0" xfId="0" applyFont="1" applyAlignment="1">
      <alignment horizontal="center" vertical="center"/>
    </xf>
    <xf numFmtId="49" fontId="42" fillId="0" borderId="0" xfId="0" applyNumberFormat="1" applyFont="1" applyAlignment="1">
      <alignment horizontal="center" vertical="center" readingOrder="2"/>
    </xf>
    <xf numFmtId="16" fontId="46" fillId="0" borderId="0" xfId="0" applyNumberFormat="1" applyFont="1" applyAlignment="1">
      <alignment horizontal="right" vertical="center" readingOrder="2"/>
    </xf>
    <xf numFmtId="0" fontId="45" fillId="0" borderId="0" xfId="0" applyFont="1" applyAlignment="1">
      <alignment horizontal="right" vertical="center" readingOrder="2"/>
    </xf>
    <xf numFmtId="0" fontId="48" fillId="0" borderId="10" xfId="0" applyFont="1" applyBorder="1" applyAlignment="1">
      <alignment horizontal="right" vertical="center" readingOrder="2"/>
    </xf>
    <xf numFmtId="0" fontId="49" fillId="0" borderId="0" xfId="0" applyFont="1" applyAlignment="1">
      <alignment horizontal="right" vertical="center" readingOrder="2"/>
    </xf>
    <xf numFmtId="0" fontId="48" fillId="0" borderId="10" xfId="0" applyFont="1" applyBorder="1" applyAlignment="1">
      <alignment horizontal="center" vertical="center" readingOrder="2"/>
    </xf>
    <xf numFmtId="0" fontId="49" fillId="0" borderId="10" xfId="0" applyFont="1" applyBorder="1" applyAlignment="1">
      <alignment horizontal="right" vertical="center" readingOrder="2"/>
    </xf>
    <xf numFmtId="0" fontId="37" fillId="0" borderId="0" xfId="0" applyFont="1" applyAlignment="1">
      <alignment horizontal="right" vertical="center" readingOrder="2"/>
    </xf>
    <xf numFmtId="0" fontId="36" fillId="0" borderId="0" xfId="0" applyFont="1" applyAlignment="1">
      <alignment horizontal="right" vertical="center" readingOrder="2"/>
    </xf>
    <xf numFmtId="0" fontId="50" fillId="0" borderId="0" xfId="0" applyFont="1" applyAlignment="1">
      <alignment horizontal="center" vertical="center" readingOrder="2"/>
    </xf>
    <xf numFmtId="0" fontId="43" fillId="0" borderId="0" xfId="0" applyFont="1" applyAlignment="1">
      <alignment horizontal="right" vertical="center" readingOrder="2"/>
    </xf>
    <xf numFmtId="0" fontId="51" fillId="0" borderId="0" xfId="0" applyFont="1" applyAlignment="1">
      <alignment horizontal="right" vertical="center" readingOrder="2"/>
    </xf>
    <xf numFmtId="0" fontId="26" fillId="0" borderId="10" xfId="0" applyFont="1" applyBorder="1" applyAlignment="1">
      <alignment horizontal="center" vertical="center" readingOrder="2"/>
    </xf>
    <xf numFmtId="0" fontId="26" fillId="0" borderId="0" xfId="0" applyFont="1" applyAlignment="1">
      <alignment horizontal="center" vertical="center" readingOrder="2"/>
    </xf>
    <xf numFmtId="0" fontId="42" fillId="0" borderId="0" xfId="0" applyFont="1" applyAlignment="1">
      <alignment horizontal="right" vertical="center" readingOrder="2"/>
    </xf>
    <xf numFmtId="0" fontId="52" fillId="0" borderId="0" xfId="0" applyFont="1" applyAlignment="1">
      <alignment horizontal="right" vertical="center" readingOrder="2"/>
    </xf>
    <xf numFmtId="0" fontId="53" fillId="0" borderId="0" xfId="0" applyFont="1" applyAlignment="1">
      <alignment horizontal="right" vertical="center" readingOrder="2"/>
    </xf>
    <xf numFmtId="0" fontId="54" fillId="0" borderId="10" xfId="0" applyFont="1" applyBorder="1" applyAlignment="1">
      <alignment horizontal="center" vertical="center" readingOrder="2"/>
    </xf>
    <xf numFmtId="0" fontId="52" fillId="0" borderId="0" xfId="0" applyFont="1" applyAlignment="1">
      <alignment horizontal="center" vertical="center" readingOrder="2"/>
    </xf>
    <xf numFmtId="3" fontId="42" fillId="0" borderId="10" xfId="0" applyNumberFormat="1" applyFont="1" applyBorder="1" applyAlignment="1">
      <alignment horizontal="right" vertical="center" readingOrder="2"/>
    </xf>
    <xf numFmtId="3" fontId="53" fillId="0" borderId="0" xfId="0" applyNumberFormat="1" applyFont="1" applyAlignment="1">
      <alignment horizontal="right" vertical="center" readingOrder="2"/>
    </xf>
    <xf numFmtId="0" fontId="55" fillId="0" borderId="0" xfId="0" applyFont="1" applyAlignment="1">
      <alignment horizontal="right" vertical="center" readingOrder="2"/>
    </xf>
    <xf numFmtId="3" fontId="42" fillId="0" borderId="11" xfId="0" applyNumberFormat="1" applyFont="1" applyBorder="1" applyAlignment="1">
      <alignment horizontal="right" vertical="center" readingOrder="2"/>
    </xf>
    <xf numFmtId="3" fontId="56" fillId="0" borderId="0" xfId="0" applyNumberFormat="1" applyFont="1" applyAlignment="1">
      <alignment horizontal="right" vertical="center" readingOrder="2"/>
    </xf>
    <xf numFmtId="0" fontId="42" fillId="0" borderId="17" xfId="0" applyFont="1" applyBorder="1" applyAlignment="1">
      <alignment horizontal="right" vertical="center" readingOrder="2"/>
    </xf>
    <xf numFmtId="0" fontId="42" fillId="0" borderId="11" xfId="0" applyFont="1" applyBorder="1" applyAlignment="1">
      <alignment horizontal="right" vertical="center" readingOrder="2"/>
    </xf>
    <xf numFmtId="0" fontId="26" fillId="0" borderId="0" xfId="0" applyFont="1" applyBorder="1" applyAlignment="1">
      <alignment horizontal="right" vertical="center" readingOrder="2"/>
    </xf>
    <xf numFmtId="0" fontId="53" fillId="0" borderId="10" xfId="0" applyFont="1" applyBorder="1" applyAlignment="1">
      <alignment horizontal="right" vertical="center" readingOrder="2"/>
    </xf>
    <xf numFmtId="0" fontId="52" fillId="0" borderId="13" xfId="0" applyFont="1" applyBorder="1" applyAlignment="1">
      <alignment horizontal="center" vertical="center" readingOrder="2"/>
    </xf>
    <xf numFmtId="3" fontId="42" fillId="0" borderId="0" xfId="0" applyNumberFormat="1" applyFont="1" applyAlignment="1">
      <alignment horizontal="right" vertical="center" readingOrder="2"/>
    </xf>
    <xf numFmtId="3" fontId="54" fillId="0" borderId="0" xfId="0" applyNumberFormat="1" applyFont="1" applyAlignment="1">
      <alignment horizontal="right" vertical="center" readingOrder="2"/>
    </xf>
    <xf numFmtId="3" fontId="42" fillId="0" borderId="13" xfId="0" applyNumberFormat="1" applyFont="1" applyBorder="1" applyAlignment="1">
      <alignment horizontal="right" vertical="center" readingOrder="2"/>
    </xf>
    <xf numFmtId="3" fontId="42" fillId="0" borderId="12" xfId="0" applyNumberFormat="1" applyFont="1" applyBorder="1" applyAlignment="1">
      <alignment horizontal="right" vertical="center" readingOrder="2"/>
    </xf>
    <xf numFmtId="0" fontId="53" fillId="0" borderId="10" xfId="0" applyFont="1" applyBorder="1" applyAlignment="1">
      <alignment horizontal="center" vertical="center" readingOrder="2"/>
    </xf>
    <xf numFmtId="0" fontId="57" fillId="0" borderId="0" xfId="0" applyFont="1" applyAlignment="1">
      <alignment horizontal="center" vertical="center" readingOrder="2"/>
    </xf>
    <xf numFmtId="0" fontId="58" fillId="0" borderId="0" xfId="0" applyFont="1" applyAlignment="1">
      <alignment horizontal="center" vertical="center" readingOrder="2"/>
    </xf>
    <xf numFmtId="3" fontId="42" fillId="0" borderId="0" xfId="0" applyNumberFormat="1" applyFont="1" applyBorder="1" applyAlignment="1">
      <alignment horizontal="right" vertical="center" readingOrder="2"/>
    </xf>
    <xf numFmtId="3" fontId="42" fillId="0" borderId="17" xfId="0" applyNumberFormat="1" applyFont="1" applyBorder="1" applyAlignment="1">
      <alignment horizontal="right" vertical="center" readingOrder="2"/>
    </xf>
    <xf numFmtId="0" fontId="60" fillId="0" borderId="0" xfId="0" applyFont="1" applyAlignment="1">
      <alignment horizontal="right" vertical="center" readingOrder="2"/>
    </xf>
    <xf numFmtId="3" fontId="60" fillId="0" borderId="0" xfId="0" applyNumberFormat="1" applyFont="1" applyAlignment="1">
      <alignment horizontal="right" vertical="center" readingOrder="2"/>
    </xf>
    <xf numFmtId="0" fontId="61" fillId="0" borderId="0" xfId="0" applyFont="1" applyAlignment="1">
      <alignment horizontal="right" vertical="center" readingOrder="2"/>
    </xf>
    <xf numFmtId="3" fontId="61" fillId="0" borderId="0" xfId="0" applyNumberFormat="1" applyFont="1" applyAlignment="1">
      <alignment horizontal="right" vertical="center" readingOrder="2"/>
    </xf>
    <xf numFmtId="0" fontId="62" fillId="0" borderId="0" xfId="0" applyFont="1" applyAlignment="1">
      <alignment horizontal="right" vertical="center" readingOrder="2"/>
    </xf>
    <xf numFmtId="0" fontId="26" fillId="0" borderId="13" xfId="0" applyFont="1" applyBorder="1" applyAlignment="1">
      <alignment horizontal="center" vertical="center" readingOrder="2"/>
    </xf>
    <xf numFmtId="0" fontId="26" fillId="0" borderId="0" xfId="0" applyFont="1" applyBorder="1" applyAlignment="1">
      <alignment horizontal="center" vertical="center" readingOrder="2"/>
    </xf>
    <xf numFmtId="0" fontId="52" fillId="0" borderId="13" xfId="0" applyFont="1" applyBorder="1" applyAlignment="1">
      <alignment horizontal="right" vertical="center" readingOrder="2"/>
    </xf>
    <xf numFmtId="3" fontId="60" fillId="0" borderId="0" xfId="0" applyNumberFormat="1" applyFont="1" applyBorder="1" applyAlignment="1">
      <alignment horizontal="right" vertical="center" readingOrder="2"/>
    </xf>
    <xf numFmtId="0" fontId="63" fillId="0" borderId="0" xfId="0" applyFont="1" applyAlignment="1">
      <alignment horizontal="center" vertical="center" readingOrder="2"/>
    </xf>
    <xf numFmtId="0" fontId="53" fillId="0" borderId="0" xfId="0" applyFont="1" applyAlignment="1">
      <alignment horizontal="center" vertical="center" readingOrder="2"/>
    </xf>
    <xf numFmtId="0" fontId="49" fillId="0" borderId="0" xfId="0" applyFont="1" applyAlignment="1">
      <alignment horizontal="center" vertical="center" readingOrder="2"/>
    </xf>
    <xf numFmtId="0" fontId="42" fillId="0" borderId="11" xfId="0" applyFont="1" applyBorder="1" applyAlignment="1">
      <alignment horizontal="center" vertical="center" readingOrder="2"/>
    </xf>
    <xf numFmtId="0" fontId="42" fillId="0" borderId="0" xfId="0" applyFont="1" applyBorder="1" applyAlignment="1">
      <alignment horizontal="center" vertical="center" readingOrder="2"/>
    </xf>
    <xf numFmtId="0" fontId="26" fillId="0" borderId="0" xfId="0" applyFont="1" applyAlignment="1">
      <alignment horizontal="right" vertical="center" wrapText="1" readingOrder="2"/>
    </xf>
    <xf numFmtId="0" fontId="52" fillId="0" borderId="18" xfId="0" applyFont="1" applyBorder="1" applyAlignment="1">
      <alignment horizontal="center" vertical="center" readingOrder="2"/>
    </xf>
    <xf numFmtId="0" fontId="42" fillId="0" borderId="19" xfId="0" applyFont="1" applyBorder="1" applyAlignment="1">
      <alignment horizontal="center" vertical="center"/>
    </xf>
    <xf numFmtId="0" fontId="52" fillId="0" borderId="20" xfId="0" applyFont="1" applyBorder="1" applyAlignment="1">
      <alignment horizontal="center" vertical="center" readingOrder="2"/>
    </xf>
    <xf numFmtId="0" fontId="42" fillId="0" borderId="21" xfId="0" applyFont="1" applyBorder="1" applyAlignment="1">
      <alignment horizontal="center" vertical="center"/>
    </xf>
    <xf numFmtId="0" fontId="52" fillId="0" borderId="22" xfId="0" applyFont="1" applyBorder="1" applyAlignment="1">
      <alignment horizontal="center" vertical="center" readingOrder="2"/>
    </xf>
    <xf numFmtId="0" fontId="42" fillId="0" borderId="19" xfId="0" applyFont="1" applyBorder="1" applyAlignment="1">
      <alignment vertical="center"/>
    </xf>
    <xf numFmtId="0" fontId="42" fillId="0" borderId="21" xfId="0" applyFont="1" applyBorder="1" applyAlignment="1">
      <alignment vertical="center"/>
    </xf>
    <xf numFmtId="0" fontId="42" fillId="0" borderId="13" xfId="0" applyFont="1" applyBorder="1" applyAlignment="1">
      <alignment horizontal="right" vertical="center" readingOrder="2"/>
    </xf>
    <xf numFmtId="0" fontId="54" fillId="0" borderId="0" xfId="0" applyFont="1" applyAlignment="1">
      <alignment horizontal="right" vertical="center" readingOrder="2"/>
    </xf>
    <xf numFmtId="0" fontId="54" fillId="0" borderId="10" xfId="0" applyFont="1" applyBorder="1" applyAlignment="1">
      <alignment horizontal="right" vertical="center" readingOrder="2"/>
    </xf>
    <xf numFmtId="0" fontId="26" fillId="0" borderId="0" xfId="0" applyFont="1" applyAlignment="1">
      <alignment horizontal="right" vertical="center" shrinkToFit="1" readingOrder="2"/>
    </xf>
    <xf numFmtId="1" fontId="42" fillId="0" borderId="0" xfId="0" applyNumberFormat="1" applyFont="1" applyAlignment="1">
      <alignment horizontal="center" vertical="center" readingOrder="2"/>
    </xf>
    <xf numFmtId="0" fontId="46" fillId="0" borderId="10" xfId="0" applyFont="1" applyBorder="1" applyAlignment="1">
      <alignment horizontal="center" vertical="center" readingOrder="2"/>
    </xf>
    <xf numFmtId="0" fontId="64" fillId="0" borderId="0" xfId="0" applyFont="1" applyAlignment="1">
      <alignment horizontal="right" vertical="center" readingOrder="2"/>
    </xf>
    <xf numFmtId="0" fontId="45" fillId="0" borderId="10" xfId="0" applyFont="1" applyBorder="1" applyAlignment="1">
      <alignment horizontal="center" vertical="center" readingOrder="2"/>
    </xf>
    <xf numFmtId="2" fontId="42" fillId="0" borderId="0" xfId="0" applyNumberFormat="1" applyFont="1" applyAlignment="1">
      <alignment horizontal="center" vertical="center" readingOrder="2"/>
    </xf>
    <xf numFmtId="0" fontId="45" fillId="0" borderId="0" xfId="0" applyFont="1" applyAlignment="1">
      <alignment horizontal="center" vertical="center" readingOrder="2"/>
    </xf>
    <xf numFmtId="0" fontId="26" fillId="0" borderId="0" xfId="0" applyFont="1" applyBorder="1" applyAlignment="1">
      <alignment horizontal="right" vertical="center" wrapText="1" readingOrder="2"/>
    </xf>
    <xf numFmtId="3" fontId="52" fillId="0" borderId="0" xfId="0" applyNumberFormat="1" applyFont="1" applyAlignment="1">
      <alignment horizontal="right" vertical="center" readingOrder="2"/>
    </xf>
    <xf numFmtId="3" fontId="37" fillId="0" borderId="0" xfId="0" applyNumberFormat="1" applyFont="1" applyAlignment="1">
      <alignment horizontal="right" vertical="center" readingOrder="2"/>
    </xf>
    <xf numFmtId="3" fontId="62" fillId="0" borderId="0" xfId="0" applyNumberFormat="1" applyFont="1" applyAlignment="1">
      <alignment horizontal="right" vertical="center" readingOrder="2"/>
    </xf>
    <xf numFmtId="0" fontId="65" fillId="0" borderId="0" xfId="0" applyFont="1" applyAlignment="1">
      <alignment horizontal="right" vertical="center" readingOrder="2"/>
    </xf>
    <xf numFmtId="0" fontId="42" fillId="0" borderId="0" xfId="0" applyFont="1" applyBorder="1" applyAlignment="1">
      <alignment vertical="center"/>
    </xf>
    <xf numFmtId="0" fontId="53" fillId="0" borderId="0" xfId="0" applyFont="1" applyBorder="1" applyAlignment="1">
      <alignment horizontal="right" vertical="center" readingOrder="2"/>
    </xf>
    <xf numFmtId="0" fontId="52" fillId="0" borderId="0" xfId="0" applyFont="1" applyBorder="1" applyAlignment="1">
      <alignment horizontal="right" vertical="center" readingOrder="2"/>
    </xf>
    <xf numFmtId="0" fontId="37" fillId="0" borderId="0" xfId="0" applyFont="1" applyBorder="1" applyAlignment="1">
      <alignment horizontal="right" vertical="center" readingOrder="2"/>
    </xf>
    <xf numFmtId="0" fontId="49" fillId="0" borderId="0" xfId="0" applyFont="1" applyBorder="1" applyAlignment="1">
      <alignment horizontal="right" vertical="center" readingOrder="2"/>
    </xf>
    <xf numFmtId="0" fontId="62" fillId="0" borderId="0" xfId="0" applyFont="1" applyBorder="1" applyAlignment="1">
      <alignment horizontal="right" vertical="center" readingOrder="2"/>
    </xf>
    <xf numFmtId="0" fontId="45" fillId="0" borderId="0" xfId="0" applyFont="1" applyBorder="1" applyAlignment="1">
      <alignment horizontal="right" vertical="center" readingOrder="2"/>
    </xf>
    <xf numFmtId="0" fontId="42" fillId="0" borderId="0" xfId="0" applyFont="1" applyBorder="1" applyAlignment="1">
      <alignment horizontal="right" vertical="center" readingOrder="2"/>
    </xf>
    <xf numFmtId="0" fontId="26" fillId="0" borderId="0" xfId="0" applyFont="1" applyAlignment="1">
      <alignment horizontal="center" vertical="center" wrapText="1" readingOrder="2"/>
    </xf>
    <xf numFmtId="0" fontId="26" fillId="0" borderId="0" xfId="0" applyFont="1" applyAlignment="1">
      <alignment horizontal="right" readingOrder="2"/>
    </xf>
    <xf numFmtId="0" fontId="26" fillId="0" borderId="0" xfId="0" applyFont="1" applyAlignment="1">
      <alignment horizontal="center" wrapText="1" readingOrder="2"/>
    </xf>
    <xf numFmtId="0" fontId="50" fillId="0" borderId="0" xfId="0" applyFont="1" applyAlignment="1">
      <alignment horizontal="center" readingOrder="2"/>
    </xf>
    <xf numFmtId="0" fontId="42" fillId="0" borderId="0" xfId="0" applyFont="1" applyAlignment="1">
      <alignment/>
    </xf>
    <xf numFmtId="0" fontId="19" fillId="0" borderId="0" xfId="0" applyFont="1" applyAlignment="1">
      <alignment vertical="center" readingOrder="2"/>
    </xf>
    <xf numFmtId="0" fontId="0" fillId="0" borderId="0" xfId="0" applyAlignment="1">
      <alignment horizontal="center" vertical="center" readingOrder="2"/>
    </xf>
    <xf numFmtId="0" fontId="20" fillId="0" borderId="0" xfId="0" applyFont="1" applyAlignment="1">
      <alignment vertical="center" readingOrder="2"/>
    </xf>
    <xf numFmtId="0" fontId="66" fillId="0" borderId="0" xfId="0" applyFont="1" applyAlignment="1">
      <alignment horizontal="right" vertical="center" readingOrder="2"/>
    </xf>
    <xf numFmtId="0" fontId="42" fillId="0" borderId="0" xfId="0" applyFont="1" applyAlignment="1">
      <alignment vertical="center" readingOrder="2"/>
    </xf>
    <xf numFmtId="0" fontId="42" fillId="0" borderId="11" xfId="0" applyFont="1" applyBorder="1" applyAlignment="1">
      <alignment vertical="center" readingOrder="2"/>
    </xf>
    <xf numFmtId="0" fontId="7" fillId="0" borderId="13" xfId="0" applyFont="1" applyBorder="1" applyAlignment="1">
      <alignment horizontal="center" vertical="center" readingOrder="2"/>
    </xf>
    <xf numFmtId="0" fontId="61" fillId="0" borderId="0" xfId="0" applyFont="1" applyBorder="1" applyAlignment="1">
      <alignment horizontal="right" vertical="center" readingOrder="2"/>
    </xf>
    <xf numFmtId="0" fontId="26" fillId="0" borderId="10" xfId="0" applyFont="1" applyBorder="1" applyAlignment="1">
      <alignment horizontal="center" vertical="center" wrapText="1" readingOrder="2"/>
    </xf>
    <xf numFmtId="0" fontId="48" fillId="0" borderId="0" xfId="0" applyFont="1" applyAlignment="1">
      <alignment horizontal="right" vertical="center" readingOrder="2"/>
    </xf>
    <xf numFmtId="3" fontId="42" fillId="0" borderId="0" xfId="0" applyNumberFormat="1" applyFont="1" applyAlignment="1">
      <alignment vertical="center" readingOrder="2"/>
    </xf>
    <xf numFmtId="0" fontId="26" fillId="0" borderId="0" xfId="0" applyFont="1" applyAlignment="1">
      <alignment vertical="center" readingOrder="2"/>
    </xf>
    <xf numFmtId="0" fontId="20" fillId="0" borderId="0" xfId="0" applyFont="1" applyAlignment="1">
      <alignment horizontal="center" vertical="center" readingOrder="2"/>
    </xf>
    <xf numFmtId="0" fontId="51" fillId="0" borderId="0" xfId="0" applyFont="1" applyAlignment="1">
      <alignment horizontal="center" vertical="center" readingOrder="2"/>
    </xf>
    <xf numFmtId="0" fontId="26" fillId="0" borderId="0" xfId="0" applyFont="1" applyAlignment="1">
      <alignment vertical="center" wrapText="1" readingOrder="2"/>
    </xf>
    <xf numFmtId="0" fontId="47" fillId="0" borderId="0" xfId="0" applyFont="1" applyAlignment="1">
      <alignment readingOrder="2"/>
    </xf>
    <xf numFmtId="0" fontId="18" fillId="0" borderId="0" xfId="0" applyFont="1" applyAlignment="1">
      <alignment vertical="center" readingOrder="2"/>
    </xf>
    <xf numFmtId="0" fontId="68" fillId="0" borderId="0" xfId="0" applyFont="1" applyAlignment="1">
      <alignment horizontal="right" vertical="center" readingOrder="2"/>
    </xf>
    <xf numFmtId="3" fontId="0" fillId="0" borderId="0" xfId="0" applyNumberFormat="1" applyFont="1" applyBorder="1" applyAlignment="1">
      <alignment vertical="center" readingOrder="2"/>
    </xf>
    <xf numFmtId="3" fontId="0" fillId="0" borderId="17" xfId="0" applyNumberFormat="1" applyFont="1" applyBorder="1" applyAlignment="1">
      <alignment horizontal="right" vertical="center" readingOrder="2"/>
    </xf>
    <xf numFmtId="0" fontId="26" fillId="0" borderId="0" xfId="0" applyFont="1" applyBorder="1" applyAlignment="1">
      <alignment horizontal="center" vertical="center" wrapText="1" readingOrder="2"/>
    </xf>
    <xf numFmtId="0" fontId="0" fillId="0" borderId="0" xfId="0" applyAlignment="1">
      <alignment vertical="center" readingOrder="2"/>
    </xf>
    <xf numFmtId="0" fontId="0" fillId="0" borderId="10" xfId="0" applyBorder="1" applyAlignment="1">
      <alignment vertical="center"/>
    </xf>
    <xf numFmtId="3" fontId="0" fillId="0" borderId="0" xfId="0" applyNumberFormat="1" applyFont="1" applyAlignment="1">
      <alignment vertical="center" readingOrder="2"/>
    </xf>
    <xf numFmtId="0" fontId="7" fillId="0" borderId="0" xfId="0" applyFont="1" applyAlignment="1">
      <alignment vertical="center" readingOrder="2"/>
    </xf>
    <xf numFmtId="0" fontId="37" fillId="0" borderId="0" xfId="0" applyFont="1" applyAlignment="1">
      <alignment vertical="center" readingOrder="2"/>
    </xf>
    <xf numFmtId="0" fontId="17" fillId="0" borderId="0" xfId="0" applyFont="1" applyAlignment="1">
      <alignment horizontal="right" vertical="center" wrapText="1" readingOrder="2"/>
    </xf>
    <xf numFmtId="0" fontId="42" fillId="0" borderId="0" xfId="0" applyFont="1" applyAlignment="1">
      <alignment readingOrder="2"/>
    </xf>
    <xf numFmtId="3" fontId="32" fillId="0" borderId="0" xfId="0" applyNumberFormat="1" applyFont="1" applyBorder="1" applyAlignment="1">
      <alignment horizontal="right" vertical="center" readingOrder="2"/>
    </xf>
    <xf numFmtId="0" fontId="26" fillId="0" borderId="17" xfId="0" applyFont="1" applyBorder="1" applyAlignment="1">
      <alignment horizontal="center" vertical="center" readingOrder="2"/>
    </xf>
    <xf numFmtId="0" fontId="66" fillId="0" borderId="0" xfId="0" applyFont="1" applyBorder="1" applyAlignment="1">
      <alignment horizontal="center" vertical="center" readingOrder="2"/>
    </xf>
    <xf numFmtId="0" fontId="51" fillId="0" borderId="0" xfId="0" applyFont="1" applyBorder="1" applyAlignment="1">
      <alignment horizontal="right" vertical="center" readingOrder="2"/>
    </xf>
    <xf numFmtId="0" fontId="51" fillId="0" borderId="10" xfId="0" applyFont="1" applyBorder="1" applyAlignment="1">
      <alignment horizontal="right" vertical="center" readingOrder="2"/>
    </xf>
    <xf numFmtId="0" fontId="3" fillId="0" borderId="0" xfId="0" applyFont="1" applyBorder="1" applyAlignment="1">
      <alignment horizontal="right" vertical="center" readingOrder="2"/>
    </xf>
    <xf numFmtId="0" fontId="10" fillId="0" borderId="0" xfId="0" applyFont="1" applyAlignment="1">
      <alignment horizontal="center" vertical="center" wrapText="1" readingOrder="2"/>
    </xf>
    <xf numFmtId="0" fontId="10" fillId="0" borderId="0" xfId="0" applyFont="1" applyAlignment="1">
      <alignment vertical="center" readingOrder="2"/>
    </xf>
    <xf numFmtId="0" fontId="0" fillId="0" borderId="0" xfId="0" applyFont="1" applyBorder="1" applyAlignment="1">
      <alignment vertical="center"/>
    </xf>
    <xf numFmtId="190" fontId="0" fillId="0" borderId="0" xfId="0" applyNumberFormat="1" applyFont="1" applyBorder="1" applyAlignment="1">
      <alignment horizontal="right" vertical="center" readingOrder="2"/>
    </xf>
    <xf numFmtId="3" fontId="0" fillId="0" borderId="17" xfId="0" applyNumberFormat="1" applyFont="1" applyBorder="1" applyAlignment="1">
      <alignment vertical="center" readingOrder="2"/>
    </xf>
    <xf numFmtId="0" fontId="2" fillId="0" borderId="0" xfId="0" applyFont="1" applyBorder="1" applyAlignment="1">
      <alignment horizontal="center" vertical="center" readingOrder="2"/>
    </xf>
    <xf numFmtId="0" fontId="6" fillId="0" borderId="17" xfId="0" applyFont="1" applyBorder="1" applyAlignment="1">
      <alignment horizontal="right" vertical="center" readingOrder="2"/>
    </xf>
    <xf numFmtId="0" fontId="7" fillId="0" borderId="10" xfId="0" applyFont="1" applyBorder="1" applyAlignment="1">
      <alignment vertical="center" readingOrder="2"/>
    </xf>
    <xf numFmtId="0" fontId="7" fillId="0" borderId="0" xfId="0" applyFont="1" applyBorder="1" applyAlignment="1">
      <alignment vertical="center" readingOrder="2"/>
    </xf>
    <xf numFmtId="0" fontId="7" fillId="0" borderId="0" xfId="0" applyFont="1" applyBorder="1" applyAlignment="1">
      <alignment vertical="center" wrapText="1" readingOrder="2"/>
    </xf>
    <xf numFmtId="0" fontId="7" fillId="0" borderId="0" xfId="0" applyFont="1" applyBorder="1" applyAlignment="1">
      <alignment horizontal="center" vertical="center" readingOrder="2"/>
    </xf>
    <xf numFmtId="0" fontId="0" fillId="0" borderId="0" xfId="0" applyBorder="1" applyAlignment="1">
      <alignment/>
    </xf>
    <xf numFmtId="0" fontId="66" fillId="0" borderId="0" xfId="0" applyFont="1" applyAlignment="1">
      <alignment horizontal="right" vertical="center" wrapText="1" readingOrder="2"/>
    </xf>
    <xf numFmtId="0" fontId="66" fillId="0" borderId="10" xfId="0" applyFont="1" applyBorder="1" applyAlignment="1">
      <alignment horizontal="center" vertical="center" wrapText="1" readingOrder="2"/>
    </xf>
    <xf numFmtId="0" fontId="26" fillId="0" borderId="0" xfId="0" applyFont="1" applyAlignment="1">
      <alignment horizontal="center" vertical="top" readingOrder="2"/>
    </xf>
    <xf numFmtId="3" fontId="42" fillId="0" borderId="11" xfId="0" applyNumberFormat="1" applyFont="1" applyBorder="1" applyAlignment="1">
      <alignment vertical="center" readingOrder="2"/>
    </xf>
    <xf numFmtId="0" fontId="42" fillId="0" borderId="0" xfId="0" applyFont="1" applyBorder="1" applyAlignment="1">
      <alignment vertical="center" readingOrder="2"/>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42" fillId="0" borderId="0" xfId="0" applyFont="1" applyAlignment="1">
      <alignment vertical="center" wrapText="1"/>
    </xf>
    <xf numFmtId="0" fontId="26" fillId="0" borderId="10" xfId="0" applyFont="1" applyBorder="1" applyAlignment="1">
      <alignment horizontal="center" vertical="center" shrinkToFit="1" readingOrder="2"/>
    </xf>
    <xf numFmtId="0" fontId="26" fillId="0" borderId="0" xfId="0" applyFont="1" applyBorder="1" applyAlignment="1">
      <alignment horizontal="center" vertical="center" shrinkToFit="1" readingOrder="2"/>
    </xf>
    <xf numFmtId="0" fontId="67" fillId="0" borderId="10" xfId="0" applyFont="1" applyBorder="1" applyAlignment="1">
      <alignment horizontal="center" vertical="center" readingOrder="2"/>
    </xf>
    <xf numFmtId="0" fontId="9" fillId="0" borderId="0" xfId="0" applyFont="1" applyAlignment="1">
      <alignment vertical="center" readingOrder="2"/>
    </xf>
    <xf numFmtId="0" fontId="46" fillId="0" borderId="0" xfId="0" applyFont="1" applyAlignment="1">
      <alignment horizontal="center" vertical="center" readingOrder="2"/>
    </xf>
    <xf numFmtId="0" fontId="10" fillId="0" borderId="0" xfId="0" applyFont="1" applyBorder="1" applyAlignment="1">
      <alignment horizontal="center" vertical="center" readingOrder="2"/>
    </xf>
    <xf numFmtId="0" fontId="0" fillId="0" borderId="0" xfId="0" applyBorder="1" applyAlignment="1">
      <alignment vertical="center" readingOrder="2"/>
    </xf>
    <xf numFmtId="0" fontId="0" fillId="0" borderId="11" xfId="0" applyBorder="1" applyAlignment="1">
      <alignment vertical="center" readingOrder="2"/>
    </xf>
    <xf numFmtId="0" fontId="3" fillId="0" borderId="0" xfId="0" applyFont="1" applyAlignment="1">
      <alignment vertical="center" readingOrder="2"/>
    </xf>
    <xf numFmtId="0" fontId="9" fillId="0" borderId="0" xfId="0" applyFont="1" applyAlignment="1">
      <alignment horizontal="center" vertical="center" wrapText="1" readingOrder="2"/>
    </xf>
    <xf numFmtId="0" fontId="73" fillId="0" borderId="0" xfId="0" applyFont="1" applyAlignment="1">
      <alignment horizontal="right" vertical="center" readingOrder="2"/>
    </xf>
    <xf numFmtId="49" fontId="74" fillId="0" borderId="0" xfId="0" applyNumberFormat="1" applyFont="1" applyAlignment="1">
      <alignment horizontal="right" vertical="center" readingOrder="2"/>
    </xf>
    <xf numFmtId="0" fontId="15" fillId="0" borderId="0" xfId="0" applyFont="1" applyAlignment="1">
      <alignment/>
    </xf>
    <xf numFmtId="0" fontId="76" fillId="0" borderId="0" xfId="0" applyFont="1" applyAlignment="1">
      <alignment/>
    </xf>
    <xf numFmtId="0" fontId="77" fillId="0" borderId="27" xfId="0" applyFont="1" applyBorder="1" applyAlignment="1">
      <alignment readingOrder="2"/>
    </xf>
    <xf numFmtId="0" fontId="77" fillId="0" borderId="14" xfId="0" applyFont="1" applyBorder="1" applyAlignment="1">
      <alignment/>
    </xf>
    <xf numFmtId="0" fontId="77" fillId="0" borderId="0" xfId="0" applyFont="1" applyAlignment="1">
      <alignment/>
    </xf>
    <xf numFmtId="0" fontId="77" fillId="0" borderId="28" xfId="0" applyFont="1" applyBorder="1" applyAlignment="1">
      <alignment readingOrder="2"/>
    </xf>
    <xf numFmtId="0" fontId="77" fillId="0" borderId="19" xfId="0" applyFont="1" applyBorder="1" applyAlignment="1">
      <alignment/>
    </xf>
    <xf numFmtId="3" fontId="77" fillId="0" borderId="19" xfId="0" applyNumberFormat="1" applyFont="1" applyBorder="1" applyAlignment="1">
      <alignment readingOrder="2"/>
    </xf>
    <xf numFmtId="3" fontId="77" fillId="0" borderId="29" xfId="0" applyNumberFormat="1" applyFont="1" applyBorder="1" applyAlignment="1">
      <alignment readingOrder="2"/>
    </xf>
    <xf numFmtId="0" fontId="77" fillId="0" borderId="0" xfId="0" applyFont="1" applyAlignment="1">
      <alignment readingOrder="2"/>
    </xf>
    <xf numFmtId="0" fontId="0" fillId="0" borderId="0" xfId="0" applyFont="1" applyAlignment="1">
      <alignment vertical="center" readingOrder="2"/>
    </xf>
    <xf numFmtId="0" fontId="10" fillId="0" borderId="0" xfId="0" applyFont="1" applyAlignment="1">
      <alignment horizontal="center" readingOrder="2"/>
    </xf>
    <xf numFmtId="0" fontId="78" fillId="0" borderId="0" xfId="0" applyFont="1" applyAlignment="1">
      <alignment horizontal="right" vertical="center" readingOrder="2"/>
    </xf>
    <xf numFmtId="0" fontId="52" fillId="0" borderId="10" xfId="0" applyFont="1" applyBorder="1" applyAlignment="1">
      <alignment horizontal="right" vertical="center" readingOrder="2"/>
    </xf>
    <xf numFmtId="0" fontId="45" fillId="0" borderId="0" xfId="0" applyFont="1" applyBorder="1" applyAlignment="1">
      <alignment horizontal="center" vertical="center" wrapText="1" readingOrder="2"/>
    </xf>
    <xf numFmtId="0" fontId="0" fillId="0" borderId="0" xfId="0" applyAlignment="1">
      <alignment readingOrder="2"/>
    </xf>
    <xf numFmtId="0" fontId="42" fillId="0" borderId="10" xfId="0" applyFont="1" applyBorder="1" applyAlignment="1">
      <alignment horizontal="center" vertical="center" readingOrder="2"/>
    </xf>
    <xf numFmtId="0" fontId="42" fillId="0" borderId="10" xfId="0" applyFont="1" applyBorder="1" applyAlignment="1">
      <alignment vertical="center" readingOrder="2"/>
    </xf>
    <xf numFmtId="0" fontId="79" fillId="0" borderId="13" xfId="0" applyFont="1" applyBorder="1" applyAlignment="1">
      <alignment horizontal="center" vertical="center" readingOrder="2"/>
    </xf>
    <xf numFmtId="0" fontId="48" fillId="0" borderId="0" xfId="0" applyFont="1" applyBorder="1" applyAlignment="1">
      <alignment horizontal="right" vertical="center" readingOrder="2"/>
    </xf>
    <xf numFmtId="0" fontId="44" fillId="0" borderId="0" xfId="0" applyFont="1" applyAlignment="1">
      <alignment horizontal="right" vertical="center" readingOrder="2"/>
    </xf>
    <xf numFmtId="0" fontId="42" fillId="0" borderId="0" xfId="0" applyFont="1" applyAlignment="1">
      <alignment horizontal="right" vertical="center" wrapText="1" readingOrder="2"/>
    </xf>
    <xf numFmtId="0" fontId="0" fillId="0" borderId="0" xfId="0" applyBorder="1" applyAlignment="1">
      <alignment horizontal="center" vertical="center" readingOrder="2"/>
    </xf>
    <xf numFmtId="0" fontId="42" fillId="0" borderId="0" xfId="0" applyFont="1" applyAlignment="1">
      <alignment horizontal="center" vertical="center" readingOrder="2"/>
    </xf>
    <xf numFmtId="0" fontId="60" fillId="0" borderId="10" xfId="0" applyFont="1" applyBorder="1" applyAlignment="1">
      <alignment vertical="center" readingOrder="2"/>
    </xf>
    <xf numFmtId="0" fontId="42" fillId="0" borderId="10" xfId="0" applyFont="1" applyBorder="1" applyAlignment="1">
      <alignment readingOrder="2"/>
    </xf>
    <xf numFmtId="0" fontId="42" fillId="0" borderId="10" xfId="0" applyFont="1" applyBorder="1" applyAlignment="1">
      <alignment horizontal="center" readingOrder="2"/>
    </xf>
    <xf numFmtId="0" fontId="42" fillId="0" borderId="0" xfId="0" applyFont="1" applyAlignment="1">
      <alignment horizontal="center" vertical="top" readingOrder="2"/>
    </xf>
    <xf numFmtId="0" fontId="42" fillId="0" borderId="0" xfId="0" applyFont="1" applyBorder="1" applyAlignment="1">
      <alignment horizontal="center" vertical="top" readingOrder="2"/>
    </xf>
    <xf numFmtId="14" fontId="48" fillId="0" borderId="0" xfId="0" applyNumberFormat="1" applyFont="1" applyAlignment="1">
      <alignment horizontal="right" vertical="center" readingOrder="2"/>
    </xf>
    <xf numFmtId="1" fontId="42" fillId="0" borderId="10" xfId="0" applyNumberFormat="1" applyFont="1" applyBorder="1" applyAlignment="1">
      <alignment horizontal="center" vertical="center" readingOrder="2"/>
    </xf>
    <xf numFmtId="3" fontId="42" fillId="0" borderId="0" xfId="0" applyNumberFormat="1" applyFont="1" applyAlignment="1">
      <alignment horizontal="center" vertical="center" readingOrder="2"/>
    </xf>
    <xf numFmtId="2" fontId="42" fillId="0" borderId="11" xfId="0" applyNumberFormat="1" applyFont="1" applyBorder="1" applyAlignment="1">
      <alignment horizontal="center" vertical="center" readingOrder="2"/>
    </xf>
    <xf numFmtId="0" fontId="78" fillId="0" borderId="0" xfId="0" applyFont="1" applyAlignment="1">
      <alignment horizontal="right" readingOrder="2"/>
    </xf>
    <xf numFmtId="0" fontId="80" fillId="0" borderId="0" xfId="0" applyFont="1" applyAlignment="1">
      <alignment horizontal="right" vertical="center" readingOrder="2"/>
    </xf>
    <xf numFmtId="0" fontId="81" fillId="0" borderId="0" xfId="0" applyFont="1" applyAlignment="1">
      <alignment horizontal="center" vertical="center"/>
    </xf>
    <xf numFmtId="0" fontId="17" fillId="0" borderId="0" xfId="0" applyFont="1" applyBorder="1" applyAlignment="1">
      <alignment horizontal="center" vertical="center" readingOrder="2"/>
    </xf>
    <xf numFmtId="0" fontId="17" fillId="0" borderId="0" xfId="0" applyFont="1" applyAlignment="1">
      <alignment horizontal="center" vertical="center" wrapText="1" readingOrder="2"/>
    </xf>
    <xf numFmtId="0" fontId="17" fillId="0" borderId="0" xfId="0" applyFont="1" applyBorder="1" applyAlignment="1">
      <alignment horizontal="center" vertical="center" wrapText="1" readingOrder="2"/>
    </xf>
    <xf numFmtId="0" fontId="77" fillId="0" borderId="30" xfId="0" applyFont="1" applyBorder="1" applyAlignment="1">
      <alignment readingOrder="2"/>
    </xf>
    <xf numFmtId="0" fontId="77" fillId="0" borderId="15" xfId="0" applyFont="1" applyBorder="1" applyAlignment="1">
      <alignment/>
    </xf>
    <xf numFmtId="3" fontId="77" fillId="0" borderId="15" xfId="0" applyNumberFormat="1" applyFont="1" applyBorder="1" applyAlignment="1">
      <alignment readingOrder="2"/>
    </xf>
    <xf numFmtId="3" fontId="77" fillId="0" borderId="31" xfId="0" applyNumberFormat="1" applyFont="1" applyBorder="1" applyAlignment="1">
      <alignment readingOrder="2"/>
    </xf>
    <xf numFmtId="0" fontId="77" fillId="33" borderId="32" xfId="0" applyFont="1" applyFill="1" applyBorder="1" applyAlignment="1">
      <alignment readingOrder="2"/>
    </xf>
    <xf numFmtId="0" fontId="77" fillId="33" borderId="33" xfId="0" applyFont="1" applyFill="1" applyBorder="1" applyAlignment="1">
      <alignment/>
    </xf>
    <xf numFmtId="3" fontId="77" fillId="33" borderId="33" xfId="0" applyNumberFormat="1" applyFont="1" applyFill="1" applyBorder="1" applyAlignment="1">
      <alignment readingOrder="2"/>
    </xf>
    <xf numFmtId="0" fontId="42" fillId="0" borderId="0" xfId="0" applyFont="1" applyAlignment="1">
      <alignment vertical="center" wrapText="1" readingOrder="2"/>
    </xf>
    <xf numFmtId="0" fontId="0" fillId="0" borderId="0" xfId="0" applyFont="1" applyAlignment="1">
      <alignment vertical="center" wrapText="1" readingOrder="2"/>
    </xf>
    <xf numFmtId="0" fontId="26" fillId="0" borderId="0" xfId="0" applyFont="1" applyAlignment="1">
      <alignment wrapText="1" readingOrder="2"/>
    </xf>
    <xf numFmtId="0" fontId="26" fillId="0" borderId="0" xfId="0" applyFont="1" applyAlignment="1">
      <alignment readingOrder="2"/>
    </xf>
    <xf numFmtId="0" fontId="26" fillId="0" borderId="17" xfId="0" applyFont="1" applyBorder="1" applyAlignment="1">
      <alignment readingOrder="2"/>
    </xf>
    <xf numFmtId="0" fontId="26" fillId="0" borderId="11" xfId="0" applyFont="1" applyBorder="1" applyAlignment="1">
      <alignment readingOrder="2"/>
    </xf>
    <xf numFmtId="0" fontId="42" fillId="0" borderId="11" xfId="0" applyFont="1" applyBorder="1" applyAlignment="1">
      <alignment readingOrder="2"/>
    </xf>
    <xf numFmtId="0" fontId="26" fillId="0" borderId="0" xfId="0" applyFont="1" applyBorder="1" applyAlignment="1">
      <alignment wrapText="1" readingOrder="2"/>
    </xf>
    <xf numFmtId="0" fontId="42" fillId="0" borderId="0" xfId="0" applyFont="1" applyAlignment="1">
      <alignment wrapText="1" readingOrder="2"/>
    </xf>
    <xf numFmtId="0" fontId="26" fillId="0" borderId="0" xfId="0" applyFont="1" applyBorder="1" applyAlignment="1">
      <alignment readingOrder="2"/>
    </xf>
    <xf numFmtId="0" fontId="42" fillId="0" borderId="0" xfId="0" applyFont="1" applyBorder="1" applyAlignment="1">
      <alignment readingOrder="2"/>
    </xf>
    <xf numFmtId="0" fontId="42" fillId="0" borderId="21" xfId="0" applyFont="1" applyBorder="1" applyAlignment="1">
      <alignment vertical="center" readingOrder="2"/>
    </xf>
    <xf numFmtId="0" fontId="42" fillId="0" borderId="17" xfId="0" applyFont="1" applyBorder="1" applyAlignment="1">
      <alignment vertical="center" readingOrder="2"/>
    </xf>
    <xf numFmtId="0" fontId="0" fillId="0" borderId="0" xfId="0" applyFont="1" applyBorder="1" applyAlignment="1">
      <alignment vertical="center" readingOrder="2"/>
    </xf>
    <xf numFmtId="0" fontId="0" fillId="0" borderId="0" xfId="0" applyFont="1" applyBorder="1" applyAlignment="1">
      <alignment vertical="center" wrapText="1" readingOrder="2"/>
    </xf>
    <xf numFmtId="0" fontId="0" fillId="0" borderId="0" xfId="0" applyAlignment="1">
      <alignment horizontal="right" vertical="center" readingOrder="2"/>
    </xf>
    <xf numFmtId="0" fontId="46" fillId="0" borderId="0" xfId="0" applyFont="1" applyBorder="1" applyAlignment="1">
      <alignment horizontal="center" vertical="center" wrapText="1" readingOrder="2"/>
    </xf>
    <xf numFmtId="0" fontId="13" fillId="0" borderId="0" xfId="0" applyFont="1" applyAlignment="1">
      <alignment horizontal="center" vertical="center" readingOrder="2"/>
    </xf>
    <xf numFmtId="0" fontId="54" fillId="0" borderId="13" xfId="0" applyFont="1" applyBorder="1" applyAlignment="1">
      <alignment horizontal="center" vertical="center" readingOrder="2"/>
    </xf>
    <xf numFmtId="0" fontId="53" fillId="0" borderId="0" xfId="0" applyFont="1" applyAlignment="1">
      <alignment horizontal="right" vertical="center" readingOrder="2"/>
    </xf>
    <xf numFmtId="0" fontId="54" fillId="0" borderId="13" xfId="0" applyFont="1" applyBorder="1" applyAlignment="1">
      <alignment horizontal="center" vertical="center" wrapText="1" readingOrder="2"/>
    </xf>
    <xf numFmtId="0" fontId="83" fillId="0" borderId="10" xfId="0" applyFont="1" applyBorder="1" applyAlignment="1">
      <alignment horizontal="center" vertical="center" readingOrder="2"/>
    </xf>
    <xf numFmtId="0" fontId="84" fillId="0" borderId="10" xfId="0" applyFont="1" applyBorder="1" applyAlignment="1">
      <alignment horizontal="right" vertical="center" readingOrder="2"/>
    </xf>
    <xf numFmtId="0" fontId="83" fillId="0" borderId="10" xfId="0" applyFont="1" applyBorder="1" applyAlignment="1">
      <alignment vertical="center" readingOrder="2"/>
    </xf>
    <xf numFmtId="0" fontId="83" fillId="0" borderId="0" xfId="0" applyFont="1" applyAlignment="1">
      <alignment vertical="center" readingOrder="2"/>
    </xf>
    <xf numFmtId="0" fontId="42" fillId="0" borderId="13" xfId="0" applyFont="1" applyBorder="1" applyAlignment="1">
      <alignment horizontal="center" vertical="center" readingOrder="2"/>
    </xf>
    <xf numFmtId="0" fontId="42" fillId="0" borderId="13" xfId="0" applyFont="1" applyBorder="1" applyAlignment="1">
      <alignment horizontal="center" vertical="center" wrapText="1" readingOrder="2"/>
    </xf>
    <xf numFmtId="0" fontId="60" fillId="0" borderId="0" xfId="0" applyFont="1" applyAlignment="1">
      <alignment horizontal="center" vertical="center" readingOrder="2"/>
    </xf>
    <xf numFmtId="0" fontId="83" fillId="0" borderId="10" xfId="0" applyFont="1" applyBorder="1" applyAlignment="1">
      <alignment horizontal="center" vertical="center" readingOrder="2"/>
    </xf>
    <xf numFmtId="0" fontId="84" fillId="0" borderId="10" xfId="0" applyFont="1" applyBorder="1" applyAlignment="1">
      <alignment horizontal="center" vertical="center" readingOrder="2"/>
    </xf>
    <xf numFmtId="0" fontId="83" fillId="0" borderId="0" xfId="0" applyFont="1" applyAlignment="1">
      <alignment horizontal="center" vertical="center" readingOrder="2"/>
    </xf>
    <xf numFmtId="3" fontId="82" fillId="33" borderId="34" xfId="0" applyNumberFormat="1" applyFont="1" applyFill="1" applyBorder="1" applyAlignment="1">
      <alignment horizontal="center" readingOrder="2"/>
    </xf>
    <xf numFmtId="0" fontId="0" fillId="0" borderId="0" xfId="0" applyFont="1" applyAlignment="1">
      <alignment vertical="center" readingOrder="2"/>
    </xf>
    <xf numFmtId="0" fontId="0" fillId="0" borderId="0" xfId="0" applyFont="1" applyBorder="1" applyAlignment="1">
      <alignment horizontal="center" vertical="center" readingOrder="2"/>
    </xf>
    <xf numFmtId="0" fontId="0" fillId="0" borderId="0" xfId="0" applyFont="1" applyAlignment="1">
      <alignment horizontal="center" vertical="center" readingOrder="2"/>
    </xf>
    <xf numFmtId="0" fontId="0" fillId="0" borderId="0" xfId="0" applyFont="1" applyAlignment="1">
      <alignment readingOrder="2"/>
    </xf>
    <xf numFmtId="0" fontId="17" fillId="0" borderId="0" xfId="0" applyFont="1" applyAlignment="1">
      <alignment horizontal="center" vertical="center" readingOrder="2"/>
    </xf>
    <xf numFmtId="0" fontId="0" fillId="0" borderId="0" xfId="0" applyAlignment="1">
      <alignment horizontal="center"/>
    </xf>
    <xf numFmtId="0" fontId="42" fillId="0" borderId="0" xfId="0" applyFont="1" applyAlignment="1">
      <alignment horizontal="center" readingOrder="2"/>
    </xf>
    <xf numFmtId="0" fontId="42" fillId="0" borderId="10" xfId="0" applyFont="1" applyBorder="1" applyAlignment="1">
      <alignment horizontal="center" readingOrder="2"/>
    </xf>
    <xf numFmtId="0" fontId="85" fillId="0" borderId="0" xfId="0" applyFont="1" applyAlignment="1">
      <alignment horizontal="right" vertical="center" readingOrder="2"/>
    </xf>
    <xf numFmtId="3" fontId="86" fillId="0" borderId="0" xfId="0" applyNumberFormat="1" applyFont="1" applyAlignment="1">
      <alignment horizontal="right" vertical="center" readingOrder="2"/>
    </xf>
    <xf numFmtId="3" fontId="86" fillId="0" borderId="11" xfId="0" applyNumberFormat="1" applyFont="1" applyBorder="1" applyAlignment="1">
      <alignment horizontal="right" vertical="center" readingOrder="2"/>
    </xf>
    <xf numFmtId="3" fontId="87" fillId="0" borderId="0" xfId="0" applyNumberFormat="1" applyFont="1" applyAlignment="1">
      <alignment horizontal="right" vertical="center" readingOrder="2"/>
    </xf>
    <xf numFmtId="0" fontId="44" fillId="0" borderId="0" xfId="0" applyFont="1" applyBorder="1" applyAlignment="1">
      <alignment vertical="center"/>
    </xf>
    <xf numFmtId="3" fontId="42" fillId="0" borderId="0" xfId="0" applyNumberFormat="1" applyFont="1" applyAlignment="1">
      <alignment vertical="center" readingOrder="2"/>
    </xf>
    <xf numFmtId="3" fontId="42" fillId="0" borderId="0" xfId="0" applyNumberFormat="1" applyFont="1" applyBorder="1" applyAlignment="1">
      <alignment vertical="center" readingOrder="2"/>
    </xf>
    <xf numFmtId="0" fontId="89" fillId="0" borderId="0" xfId="0" applyFont="1" applyAlignment="1">
      <alignment readingOrder="2"/>
    </xf>
    <xf numFmtId="0" fontId="89" fillId="0" borderId="0" xfId="0" applyFont="1" applyAlignment="1">
      <alignment wrapText="1" readingOrder="2"/>
    </xf>
    <xf numFmtId="0" fontId="90" fillId="0" borderId="0" xfId="0" applyFont="1" applyAlignment="1">
      <alignment horizontal="right" vertical="center" readingOrder="2"/>
    </xf>
    <xf numFmtId="0" fontId="9" fillId="0" borderId="0" xfId="0" applyFont="1" applyAlignment="1">
      <alignment vertical="center" wrapText="1" readingOrder="2"/>
    </xf>
    <xf numFmtId="199" fontId="42" fillId="0" borderId="10" xfId="0" applyNumberFormat="1" applyFont="1" applyBorder="1" applyAlignment="1">
      <alignment horizontal="right" vertical="center" readingOrder="2"/>
    </xf>
    <xf numFmtId="199" fontId="42" fillId="0" borderId="0" xfId="0" applyNumberFormat="1" applyFont="1" applyAlignment="1">
      <alignment horizontal="right" vertical="center" readingOrder="2"/>
    </xf>
    <xf numFmtId="199" fontId="42" fillId="0" borderId="17" xfId="0" applyNumberFormat="1" applyFont="1" applyBorder="1" applyAlignment="1">
      <alignment horizontal="right" vertical="center" readingOrder="2"/>
    </xf>
    <xf numFmtId="199" fontId="85" fillId="0" borderId="0" xfId="0" applyNumberFormat="1" applyFont="1" applyAlignment="1">
      <alignment horizontal="right" vertical="center" readingOrder="2"/>
    </xf>
    <xf numFmtId="199" fontId="86" fillId="0" borderId="0" xfId="0" applyNumberFormat="1" applyFont="1" applyAlignment="1">
      <alignment horizontal="right" vertical="center" readingOrder="2"/>
    </xf>
    <xf numFmtId="199" fontId="86" fillId="0" borderId="11" xfId="0" applyNumberFormat="1" applyFont="1" applyBorder="1" applyAlignment="1">
      <alignment horizontal="right" vertical="center" readingOrder="2"/>
    </xf>
    <xf numFmtId="0" fontId="92" fillId="0" borderId="0" xfId="53" applyFont="1" applyFill="1" applyBorder="1" applyAlignment="1" applyProtection="1">
      <alignment/>
      <protection/>
    </xf>
    <xf numFmtId="199" fontId="0" fillId="0" borderId="11" xfId="0" applyNumberFormat="1" applyBorder="1" applyAlignment="1">
      <alignment vertical="center" readingOrder="2"/>
    </xf>
    <xf numFmtId="199" fontId="42" fillId="0" borderId="11" xfId="0" applyNumberFormat="1" applyFont="1" applyBorder="1" applyAlignment="1">
      <alignment vertical="center" readingOrder="2"/>
    </xf>
    <xf numFmtId="197" fontId="0" fillId="0" borderId="10" xfId="0" applyNumberFormat="1" applyFont="1" applyBorder="1" applyAlignment="1">
      <alignment horizontal="right" vertical="center" readingOrder="2"/>
    </xf>
    <xf numFmtId="197" fontId="0" fillId="0" borderId="0" xfId="0" applyNumberFormat="1" applyFont="1" applyAlignment="1">
      <alignment horizontal="right" vertical="center" readingOrder="2"/>
    </xf>
    <xf numFmtId="197" fontId="0" fillId="0" borderId="0" xfId="0" applyNumberFormat="1" applyFont="1" applyBorder="1" applyAlignment="1">
      <alignment horizontal="right" vertical="center" readingOrder="2"/>
    </xf>
    <xf numFmtId="197" fontId="0" fillId="0" borderId="11" xfId="0" applyNumberFormat="1" applyFont="1" applyBorder="1" applyAlignment="1">
      <alignment horizontal="right" vertical="center" readingOrder="2"/>
    </xf>
    <xf numFmtId="197" fontId="0" fillId="0" borderId="0" xfId="0" applyNumberFormat="1" applyFont="1" applyAlignment="1">
      <alignment vertical="center" readingOrder="2"/>
    </xf>
    <xf numFmtId="197" fontId="0" fillId="0" borderId="0" xfId="0" applyNumberFormat="1" applyFont="1" applyBorder="1" applyAlignment="1">
      <alignment vertical="center" readingOrder="2"/>
    </xf>
    <xf numFmtId="197" fontId="0" fillId="0" borderId="15" xfId="0" applyNumberFormat="1" applyFont="1" applyBorder="1" applyAlignment="1">
      <alignment horizontal="right" vertical="center" readingOrder="2"/>
    </xf>
    <xf numFmtId="197" fontId="0" fillId="0" borderId="14" xfId="0" applyNumberFormat="1" applyFont="1" applyBorder="1" applyAlignment="1">
      <alignment horizontal="right" vertical="center" readingOrder="2"/>
    </xf>
    <xf numFmtId="197" fontId="0" fillId="0" borderId="16" xfId="0" applyNumberFormat="1" applyFont="1" applyBorder="1" applyAlignment="1">
      <alignment horizontal="right" vertical="center" readingOrder="2"/>
    </xf>
    <xf numFmtId="197" fontId="0" fillId="0" borderId="14" xfId="0" applyNumberFormat="1" applyFont="1" applyBorder="1" applyAlignment="1">
      <alignment vertical="center" readingOrder="2"/>
    </xf>
    <xf numFmtId="197" fontId="0" fillId="0" borderId="13" xfId="0" applyNumberFormat="1" applyFont="1" applyBorder="1" applyAlignment="1">
      <alignment horizontal="right" vertical="center" readingOrder="2"/>
    </xf>
    <xf numFmtId="197" fontId="0" fillId="0" borderId="15" xfId="0" applyNumberFormat="1" applyFont="1" applyBorder="1" applyAlignment="1">
      <alignment vertical="center" readingOrder="2"/>
    </xf>
    <xf numFmtId="197" fontId="12" fillId="0" borderId="0" xfId="0" applyNumberFormat="1" applyFont="1" applyAlignment="1">
      <alignment horizontal="right" vertical="center" readingOrder="2"/>
    </xf>
    <xf numFmtId="197" fontId="0" fillId="0" borderId="0" xfId="0" applyNumberFormat="1" applyAlignment="1">
      <alignment vertical="center"/>
    </xf>
    <xf numFmtId="197" fontId="0" fillId="0" borderId="0" xfId="0" applyNumberFormat="1" applyAlignment="1">
      <alignment vertical="center" readingOrder="2"/>
    </xf>
    <xf numFmtId="197" fontId="0" fillId="0" borderId="10" xfId="0" applyNumberFormat="1" applyBorder="1" applyAlignment="1">
      <alignment vertical="center"/>
    </xf>
    <xf numFmtId="197" fontId="42" fillId="0" borderId="0" xfId="0" applyNumberFormat="1" applyFont="1" applyAlignment="1">
      <alignment horizontal="right" vertical="center" readingOrder="2"/>
    </xf>
    <xf numFmtId="197" fontId="42" fillId="0" borderId="17" xfId="0" applyNumberFormat="1" applyFont="1" applyBorder="1" applyAlignment="1">
      <alignment horizontal="right" vertical="center" readingOrder="2"/>
    </xf>
    <xf numFmtId="197" fontId="42" fillId="0" borderId="0" xfId="0" applyNumberFormat="1" applyFont="1" applyBorder="1" applyAlignment="1">
      <alignment horizontal="right" vertical="center" readingOrder="2"/>
    </xf>
    <xf numFmtId="197" fontId="42" fillId="0" borderId="10" xfId="0" applyNumberFormat="1" applyFont="1" applyBorder="1" applyAlignment="1">
      <alignment horizontal="right" vertical="center" readingOrder="2"/>
    </xf>
    <xf numFmtId="197" fontId="42" fillId="0" borderId="11" xfId="0" applyNumberFormat="1" applyFont="1" applyBorder="1" applyAlignment="1">
      <alignment horizontal="right" vertical="center" readingOrder="2"/>
    </xf>
    <xf numFmtId="197" fontId="52" fillId="0" borderId="0" xfId="0" applyNumberFormat="1" applyFont="1" applyAlignment="1">
      <alignment horizontal="center" vertical="center" readingOrder="2"/>
    </xf>
    <xf numFmtId="197" fontId="52" fillId="0" borderId="0" xfId="0" applyNumberFormat="1" applyFont="1" applyAlignment="1">
      <alignment horizontal="right" vertical="center" readingOrder="2"/>
    </xf>
    <xf numFmtId="197" fontId="42" fillId="0" borderId="19" xfId="0" applyNumberFormat="1" applyFont="1" applyBorder="1" applyAlignment="1">
      <alignment vertical="center"/>
    </xf>
    <xf numFmtId="197" fontId="42" fillId="0" borderId="21" xfId="0" applyNumberFormat="1" applyFont="1" applyBorder="1" applyAlignment="1">
      <alignment vertical="center"/>
    </xf>
    <xf numFmtId="0" fontId="43" fillId="0" borderId="0" xfId="0" applyFont="1" applyAlignment="1">
      <alignment vertical="center" readingOrder="2"/>
    </xf>
    <xf numFmtId="197" fontId="0" fillId="0" borderId="0" xfId="0" applyNumberFormat="1" applyBorder="1" applyAlignment="1">
      <alignment vertical="center" readingOrder="2"/>
    </xf>
    <xf numFmtId="197" fontId="0" fillId="0" borderId="11" xfId="0" applyNumberFormat="1" applyBorder="1" applyAlignment="1">
      <alignment vertical="center" readingOrder="2"/>
    </xf>
    <xf numFmtId="0" fontId="75" fillId="0" borderId="35" xfId="0" applyFont="1" applyBorder="1" applyAlignment="1">
      <alignment horizontal="center"/>
    </xf>
    <xf numFmtId="0" fontId="15" fillId="0" borderId="0" xfId="0" applyFont="1" applyAlignment="1">
      <alignment vertical="center" readingOrder="2"/>
    </xf>
    <xf numFmtId="197" fontId="0" fillId="0" borderId="17" xfId="0" applyNumberFormat="1" applyFont="1" applyBorder="1" applyAlignment="1">
      <alignment horizontal="right" vertical="center" readingOrder="2"/>
    </xf>
    <xf numFmtId="197" fontId="0" fillId="0" borderId="11" xfId="0" applyNumberFormat="1" applyFont="1" applyBorder="1" applyAlignment="1">
      <alignment vertical="center" readingOrder="2"/>
    </xf>
    <xf numFmtId="197" fontId="0" fillId="0" borderId="10" xfId="0" applyNumberFormat="1" applyFont="1" applyBorder="1" applyAlignment="1">
      <alignment vertical="center" readingOrder="2"/>
    </xf>
    <xf numFmtId="0" fontId="93" fillId="0" borderId="0" xfId="0" applyFont="1" applyAlignment="1">
      <alignment horizontal="justify" vertical="center" wrapText="1" readingOrder="2"/>
    </xf>
    <xf numFmtId="197" fontId="42" fillId="0" borderId="10" xfId="0" applyNumberFormat="1" applyFont="1" applyBorder="1" applyAlignment="1">
      <alignment vertical="center" readingOrder="2"/>
    </xf>
    <xf numFmtId="0" fontId="93" fillId="0" borderId="0" xfId="0" applyFont="1" applyAlignment="1">
      <alignment/>
    </xf>
    <xf numFmtId="197" fontId="0" fillId="0" borderId="13" xfId="0" applyNumberFormat="1" applyBorder="1" applyAlignment="1">
      <alignment vertical="center"/>
    </xf>
    <xf numFmtId="197" fontId="0" fillId="0" borderId="0" xfId="0" applyNumberFormat="1" applyBorder="1" applyAlignment="1">
      <alignment vertical="center"/>
    </xf>
    <xf numFmtId="0" fontId="42" fillId="0" borderId="10" xfId="0" applyFont="1" applyBorder="1" applyAlignment="1">
      <alignment horizontal="center" vertical="center" readingOrder="2"/>
    </xf>
    <xf numFmtId="1" fontId="0" fillId="0" borderId="0" xfId="0" applyNumberFormat="1" applyAlignment="1">
      <alignment vertical="center"/>
    </xf>
    <xf numFmtId="1" fontId="0" fillId="0" borderId="0" xfId="0" applyNumberFormat="1" applyAlignment="1">
      <alignment/>
    </xf>
    <xf numFmtId="197" fontId="0" fillId="0" borderId="0" xfId="0" applyNumberFormat="1" applyFont="1" applyAlignment="1">
      <alignment vertical="center"/>
    </xf>
    <xf numFmtId="197" fontId="7" fillId="0" borderId="0" xfId="0" applyNumberFormat="1" applyFont="1" applyAlignment="1">
      <alignment horizontal="right" vertical="center" readingOrder="2"/>
    </xf>
    <xf numFmtId="0" fontId="70" fillId="0" borderId="0" xfId="0" applyFont="1" applyAlignment="1">
      <alignment readingOrder="2"/>
    </xf>
    <xf numFmtId="0" fontId="0" fillId="0" borderId="0" xfId="0" applyAlignment="1">
      <alignment/>
    </xf>
    <xf numFmtId="0" fontId="96" fillId="0" borderId="0" xfId="0" applyFont="1" applyAlignment="1">
      <alignment vertical="center"/>
    </xf>
    <xf numFmtId="0" fontId="97" fillId="0" borderId="0" xfId="0" applyFont="1" applyAlignment="1">
      <alignment horizontal="right" vertical="center" readingOrder="2"/>
    </xf>
    <xf numFmtId="0" fontId="98" fillId="0" borderId="0" xfId="0" applyFont="1" applyAlignment="1">
      <alignment horizontal="right" vertical="center" readingOrder="2"/>
    </xf>
    <xf numFmtId="0" fontId="99" fillId="0" borderId="0" xfId="0" applyFont="1" applyAlignment="1">
      <alignment horizontal="center" vertical="center" readingOrder="2"/>
    </xf>
    <xf numFmtId="0" fontId="96" fillId="0" borderId="0" xfId="0" applyFont="1" applyAlignment="1">
      <alignment/>
    </xf>
    <xf numFmtId="0" fontId="46" fillId="0" borderId="0" xfId="0" applyFont="1" applyAlignment="1">
      <alignment horizontal="justify" vertical="center" wrapText="1" readingOrder="2"/>
    </xf>
    <xf numFmtId="3" fontId="88" fillId="34" borderId="36" xfId="0" applyNumberFormat="1" applyFont="1" applyFill="1" applyBorder="1" applyAlignment="1">
      <alignment horizontal="right" vertical="center" readingOrder="2"/>
    </xf>
    <xf numFmtId="3" fontId="88" fillId="34" borderId="37" xfId="0" applyNumberFormat="1" applyFont="1" applyFill="1" applyBorder="1" applyAlignment="1">
      <alignment horizontal="right" vertical="center" readingOrder="2"/>
    </xf>
    <xf numFmtId="3" fontId="88" fillId="34" borderId="38" xfId="0" applyNumberFormat="1" applyFont="1" applyFill="1" applyBorder="1" applyAlignment="1">
      <alignment horizontal="right" vertical="center" readingOrder="2"/>
    </xf>
    <xf numFmtId="3" fontId="88" fillId="34" borderId="39" xfId="0" applyNumberFormat="1" applyFont="1" applyFill="1" applyBorder="1" applyAlignment="1">
      <alignment horizontal="right" vertical="center" readingOrder="2"/>
    </xf>
    <xf numFmtId="3" fontId="88" fillId="34" borderId="40" xfId="0" applyNumberFormat="1" applyFont="1" applyFill="1" applyBorder="1" applyAlignment="1">
      <alignment horizontal="right" vertical="center" readingOrder="2"/>
    </xf>
    <xf numFmtId="3" fontId="88" fillId="34" borderId="41" xfId="0" applyNumberFormat="1" applyFont="1" applyFill="1" applyBorder="1" applyAlignment="1">
      <alignment horizontal="right" vertical="center" readingOrder="2"/>
    </xf>
    <xf numFmtId="0" fontId="10" fillId="0" borderId="0" xfId="0" applyFont="1" applyAlignment="1">
      <alignment vertical="center" wrapText="1" readingOrder="2"/>
    </xf>
    <xf numFmtId="0" fontId="52" fillId="0" borderId="11" xfId="0" applyFont="1" applyBorder="1" applyAlignment="1">
      <alignment horizontal="right" vertical="center" readingOrder="2"/>
    </xf>
    <xf numFmtId="0" fontId="100" fillId="0" borderId="0" xfId="0" applyFont="1" applyAlignment="1">
      <alignment horizontal="right" vertical="center" readingOrder="2"/>
    </xf>
    <xf numFmtId="0" fontId="52" fillId="0" borderId="0" xfId="0" applyFont="1" applyBorder="1" applyAlignment="1">
      <alignment horizontal="center" vertical="center" readingOrder="2"/>
    </xf>
    <xf numFmtId="3" fontId="52" fillId="0" borderId="0" xfId="0" applyNumberFormat="1" applyFont="1" applyBorder="1" applyAlignment="1">
      <alignment horizontal="right" vertical="center" readingOrder="2"/>
    </xf>
    <xf numFmtId="0" fontId="52" fillId="0" borderId="0" xfId="0" applyFont="1" applyAlignment="1">
      <alignment vertical="center"/>
    </xf>
    <xf numFmtId="0" fontId="101" fillId="0" borderId="0" xfId="0" applyFont="1" applyFill="1" applyAlignment="1">
      <alignment horizontal="center" vertical="center" readingOrder="2"/>
    </xf>
    <xf numFmtId="0" fontId="102" fillId="0" borderId="0" xfId="0" applyFont="1" applyAlignment="1">
      <alignment vertical="center"/>
    </xf>
    <xf numFmtId="3" fontId="103" fillId="0" borderId="0" xfId="0" applyNumberFormat="1" applyFont="1" applyAlignment="1">
      <alignment horizontal="right" vertical="center" readingOrder="2"/>
    </xf>
    <xf numFmtId="3" fontId="103" fillId="0" borderId="0" xfId="0" applyNumberFormat="1" applyFont="1" applyAlignment="1">
      <alignment vertical="center" readingOrder="2"/>
    </xf>
    <xf numFmtId="3" fontId="103" fillId="0" borderId="0" xfId="0" applyNumberFormat="1" applyFont="1" applyFill="1" applyAlignment="1">
      <alignment horizontal="right" vertical="center" readingOrder="2"/>
    </xf>
    <xf numFmtId="3" fontId="103" fillId="0" borderId="0" xfId="0" applyNumberFormat="1" applyFont="1" applyBorder="1" applyAlignment="1">
      <alignment horizontal="right" vertical="center" readingOrder="2"/>
    </xf>
    <xf numFmtId="0" fontId="101" fillId="0" borderId="0" xfId="0" applyFont="1" applyAlignment="1">
      <alignment vertical="center"/>
    </xf>
    <xf numFmtId="3" fontId="82" fillId="33" borderId="42" xfId="0" applyNumberFormat="1" applyFont="1" applyFill="1" applyBorder="1" applyAlignment="1">
      <alignment horizontal="center" readingOrder="2"/>
    </xf>
    <xf numFmtId="3" fontId="77" fillId="0" borderId="0" xfId="0" applyNumberFormat="1" applyFont="1" applyAlignment="1">
      <alignment readingOrder="2"/>
    </xf>
    <xf numFmtId="0" fontId="105" fillId="0" borderId="19" xfId="0" applyFont="1" applyBorder="1" applyAlignment="1">
      <alignment readingOrder="2"/>
    </xf>
    <xf numFmtId="0" fontId="105" fillId="0" borderId="15" xfId="0" applyFont="1" applyBorder="1" applyAlignment="1">
      <alignment readingOrder="2"/>
    </xf>
    <xf numFmtId="0" fontId="105" fillId="33" borderId="33" xfId="0" applyFont="1" applyFill="1" applyBorder="1" applyAlignment="1">
      <alignment readingOrder="2"/>
    </xf>
    <xf numFmtId="0" fontId="105" fillId="0" borderId="0" xfId="0" applyFont="1" applyAlignment="1">
      <alignment readingOrder="2"/>
    </xf>
    <xf numFmtId="3" fontId="77" fillId="0" borderId="0" xfId="0" applyNumberFormat="1" applyFont="1" applyAlignment="1">
      <alignment/>
    </xf>
    <xf numFmtId="3" fontId="52" fillId="0" borderId="11" xfId="0" applyNumberFormat="1" applyFont="1" applyBorder="1" applyAlignment="1">
      <alignment horizontal="right" vertical="center" readingOrder="2"/>
    </xf>
    <xf numFmtId="3" fontId="26" fillId="0" borderId="0" xfId="0" applyNumberFormat="1" applyFont="1" applyAlignment="1">
      <alignment horizontal="right" vertical="center" readingOrder="2"/>
    </xf>
    <xf numFmtId="3" fontId="26" fillId="0" borderId="17" xfId="0" applyNumberFormat="1" applyFont="1" applyBorder="1" applyAlignment="1">
      <alignment horizontal="right" vertical="center" readingOrder="2"/>
    </xf>
    <xf numFmtId="3" fontId="26" fillId="0" borderId="0" xfId="0" applyNumberFormat="1" applyFont="1" applyBorder="1" applyAlignment="1">
      <alignment horizontal="right" vertical="center" readingOrder="2"/>
    </xf>
    <xf numFmtId="3" fontId="26" fillId="0" borderId="11" xfId="0" applyNumberFormat="1" applyFont="1" applyBorder="1" applyAlignment="1">
      <alignment horizontal="right" vertical="center" readingOrder="2"/>
    </xf>
    <xf numFmtId="3" fontId="52" fillId="0" borderId="10" xfId="0" applyNumberFormat="1" applyFont="1" applyBorder="1" applyAlignment="1">
      <alignment horizontal="right" vertical="center" readingOrder="2"/>
    </xf>
    <xf numFmtId="3" fontId="26" fillId="0" borderId="10" xfId="0" applyNumberFormat="1" applyFont="1" applyBorder="1" applyAlignment="1">
      <alignment horizontal="right" vertical="center" readingOrder="2"/>
    </xf>
    <xf numFmtId="3" fontId="0" fillId="0" borderId="0" xfId="0" applyNumberFormat="1" applyAlignment="1">
      <alignment/>
    </xf>
    <xf numFmtId="0" fontId="75" fillId="0" borderId="16" xfId="0" applyFont="1" applyFill="1" applyBorder="1" applyAlignment="1">
      <alignment readingOrder="2"/>
    </xf>
    <xf numFmtId="3" fontId="75" fillId="0" borderId="16" xfId="0" applyNumberFormat="1" applyFont="1" applyFill="1" applyBorder="1" applyAlignment="1">
      <alignment horizontal="center" readingOrder="2"/>
    </xf>
    <xf numFmtId="3" fontId="15" fillId="0" borderId="19" xfId="0" applyNumberFormat="1" applyFont="1" applyFill="1" applyBorder="1" applyAlignment="1">
      <alignment/>
    </xf>
    <xf numFmtId="3" fontId="15" fillId="0" borderId="29" xfId="0" applyNumberFormat="1" applyFont="1" applyFill="1" applyBorder="1" applyAlignment="1">
      <alignment/>
    </xf>
    <xf numFmtId="0" fontId="75" fillId="0" borderId="19" xfId="0" applyFont="1" applyFill="1" applyBorder="1" applyAlignment="1">
      <alignment readingOrder="2"/>
    </xf>
    <xf numFmtId="3" fontId="77" fillId="0" borderId="19" xfId="0" applyNumberFormat="1" applyFont="1" applyFill="1" applyBorder="1" applyAlignment="1">
      <alignment readingOrder="2"/>
    </xf>
    <xf numFmtId="0" fontId="105" fillId="0" borderId="19" xfId="0" applyFont="1" applyFill="1" applyBorder="1" applyAlignment="1">
      <alignment readingOrder="2"/>
    </xf>
    <xf numFmtId="3" fontId="77" fillId="0" borderId="29" xfId="0" applyNumberFormat="1" applyFont="1" applyFill="1" applyBorder="1" applyAlignment="1">
      <alignment readingOrder="2"/>
    </xf>
    <xf numFmtId="0" fontId="0" fillId="0" borderId="0" xfId="0" applyFill="1" applyAlignment="1">
      <alignment vertical="center"/>
    </xf>
    <xf numFmtId="0" fontId="36" fillId="0" borderId="10" xfId="0" applyFont="1" applyFill="1" applyBorder="1" applyAlignment="1">
      <alignment horizontal="center" vertical="center" readingOrder="2"/>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ont="1" applyFill="1" applyAlignment="1">
      <alignment horizontal="center" vertical="center" readingOrder="2"/>
    </xf>
    <xf numFmtId="0" fontId="0" fillId="0" borderId="0" xfId="0" applyFill="1" applyAlignment="1">
      <alignment horizontal="center" vertical="center" readingOrder="2"/>
    </xf>
    <xf numFmtId="49" fontId="0" fillId="0" borderId="0" xfId="0" applyNumberFormat="1" applyFont="1" applyFill="1" applyAlignment="1">
      <alignment horizontal="center" vertical="center" readingOrder="2"/>
    </xf>
    <xf numFmtId="0" fontId="0" fillId="0" borderId="0" xfId="0" applyFont="1" applyFill="1" applyAlignment="1">
      <alignment vertical="center"/>
    </xf>
    <xf numFmtId="0" fontId="0" fillId="0" borderId="0" xfId="0" applyFill="1" applyAlignment="1">
      <alignment/>
    </xf>
    <xf numFmtId="0" fontId="5" fillId="0" borderId="0" xfId="0" applyFont="1" applyFill="1" applyAlignment="1">
      <alignment horizontal="center" vertical="center" readingOrder="2"/>
    </xf>
    <xf numFmtId="0" fontId="26" fillId="0" borderId="10" xfId="0" applyFont="1" applyFill="1" applyBorder="1" applyAlignment="1">
      <alignment horizontal="center" vertical="center" readingOrder="2"/>
    </xf>
    <xf numFmtId="0" fontId="13" fillId="0" borderId="0" xfId="0" applyFont="1" applyFill="1" applyAlignment="1">
      <alignment horizontal="center" vertical="center" readingOrder="2"/>
    </xf>
    <xf numFmtId="0" fontId="0" fillId="0" borderId="0" xfId="0" applyFont="1" applyFill="1" applyAlignment="1">
      <alignment vertical="center" readingOrder="2"/>
    </xf>
    <xf numFmtId="0" fontId="46" fillId="0" borderId="0" xfId="0" applyFont="1" applyFill="1" applyAlignment="1">
      <alignment horizontal="center" vertical="center" readingOrder="2"/>
    </xf>
    <xf numFmtId="0" fontId="106" fillId="0" borderId="0" xfId="0" applyFont="1" applyAlignment="1">
      <alignment/>
    </xf>
    <xf numFmtId="0" fontId="92" fillId="0" borderId="0" xfId="0" applyFont="1" applyAlignment="1">
      <alignment/>
    </xf>
    <xf numFmtId="0" fontId="106" fillId="0" borderId="0" xfId="0" applyFont="1" applyAlignment="1">
      <alignment horizontal="center"/>
    </xf>
    <xf numFmtId="0" fontId="106" fillId="0" borderId="0" xfId="0" applyFont="1" applyFill="1" applyBorder="1" applyAlignment="1">
      <alignment/>
    </xf>
    <xf numFmtId="197" fontId="42" fillId="0" borderId="11" xfId="0" applyNumberFormat="1" applyFont="1" applyFill="1" applyBorder="1" applyAlignment="1">
      <alignment horizontal="right" vertical="center" readingOrder="2"/>
    </xf>
    <xf numFmtId="0" fontId="26" fillId="0" borderId="19" xfId="0" applyFont="1" applyBorder="1" applyAlignment="1">
      <alignment horizontal="right" vertical="center" shrinkToFit="1" readingOrder="2"/>
    </xf>
    <xf numFmtId="0" fontId="3" fillId="0" borderId="19" xfId="0" applyFont="1" applyBorder="1" applyAlignment="1">
      <alignment horizontal="right" vertical="center" shrinkToFit="1" readingOrder="2"/>
    </xf>
    <xf numFmtId="0" fontId="42" fillId="0" borderId="19" xfId="0" applyFont="1" applyBorder="1" applyAlignment="1">
      <alignment vertical="center" shrinkToFit="1" readingOrder="2"/>
    </xf>
    <xf numFmtId="0" fontId="77" fillId="0" borderId="14" xfId="0" applyFont="1" applyBorder="1" applyAlignment="1">
      <alignment vertical="center" shrinkToFit="1"/>
    </xf>
    <xf numFmtId="0" fontId="75" fillId="0" borderId="35" xfId="0" applyFont="1" applyBorder="1" applyAlignment="1">
      <alignment horizontal="center" vertical="center" shrinkToFit="1"/>
    </xf>
    <xf numFmtId="0" fontId="77" fillId="0" borderId="35" xfId="0" applyFont="1" applyBorder="1" applyAlignment="1">
      <alignment vertical="center" shrinkToFit="1"/>
    </xf>
    <xf numFmtId="0" fontId="77" fillId="0" borderId="19" xfId="0" applyFont="1" applyBorder="1" applyAlignment="1">
      <alignment vertical="center" shrinkToFit="1"/>
    </xf>
    <xf numFmtId="0" fontId="77" fillId="0" borderId="15" xfId="0" applyFont="1" applyBorder="1" applyAlignment="1">
      <alignment vertical="center" shrinkToFit="1"/>
    </xf>
    <xf numFmtId="0" fontId="77" fillId="33" borderId="33" xfId="0" applyFont="1" applyFill="1" applyBorder="1" applyAlignment="1">
      <alignment vertical="center" shrinkToFit="1"/>
    </xf>
    <xf numFmtId="0" fontId="77" fillId="0" borderId="0" xfId="0" applyFont="1" applyAlignment="1">
      <alignment vertical="center" shrinkToFit="1"/>
    </xf>
    <xf numFmtId="0" fontId="48" fillId="0" borderId="0" xfId="0" applyFont="1" applyFill="1" applyAlignment="1">
      <alignment horizontal="right" vertical="center" readingOrder="2"/>
    </xf>
    <xf numFmtId="0" fontId="92" fillId="35" borderId="0" xfId="53" applyFont="1" applyFill="1" applyBorder="1" applyAlignment="1" applyProtection="1">
      <alignment/>
      <protection/>
    </xf>
    <xf numFmtId="0" fontId="92" fillId="35" borderId="0" xfId="53" applyFont="1" applyFill="1" applyBorder="1" applyAlignment="1" applyProtection="1" quotePrefix="1">
      <alignment/>
      <protection/>
    </xf>
    <xf numFmtId="0" fontId="91" fillId="36" borderId="43" xfId="53" applyFont="1" applyFill="1" applyBorder="1" applyAlignment="1" applyProtection="1">
      <alignment horizontal="center"/>
      <protection/>
    </xf>
    <xf numFmtId="0" fontId="82" fillId="33" borderId="42" xfId="0" applyFont="1" applyFill="1" applyBorder="1" applyAlignment="1">
      <alignment horizontal="center" vertical="center" readingOrder="2"/>
    </xf>
    <xf numFmtId="0" fontId="82" fillId="33" borderId="44" xfId="0" applyFont="1" applyFill="1" applyBorder="1" applyAlignment="1">
      <alignment horizontal="center" vertical="center" readingOrder="2"/>
    </xf>
    <xf numFmtId="0" fontId="104" fillId="33" borderId="42" xfId="0" applyFont="1" applyFill="1" applyBorder="1" applyAlignment="1">
      <alignment horizontal="center" vertical="center" wrapText="1" readingOrder="2"/>
    </xf>
    <xf numFmtId="0" fontId="104" fillId="33" borderId="44" xfId="0" applyFont="1" applyFill="1" applyBorder="1" applyAlignment="1">
      <alignment horizontal="center" vertical="center" wrapText="1" readingOrder="2"/>
    </xf>
    <xf numFmtId="3" fontId="82" fillId="33" borderId="34" xfId="0" applyNumberFormat="1" applyFont="1" applyFill="1" applyBorder="1" applyAlignment="1">
      <alignment horizontal="center" readingOrder="2"/>
    </xf>
    <xf numFmtId="0" fontId="82" fillId="33" borderId="42" xfId="0" applyFont="1" applyFill="1" applyBorder="1" applyAlignment="1">
      <alignment horizontal="center" vertical="center" shrinkToFit="1"/>
    </xf>
    <xf numFmtId="0" fontId="82" fillId="33" borderId="44" xfId="0" applyFont="1" applyFill="1" applyBorder="1" applyAlignment="1">
      <alignment horizontal="center" vertical="center" shrinkToFit="1"/>
    </xf>
    <xf numFmtId="0" fontId="95" fillId="33" borderId="42" xfId="0" applyFont="1" applyFill="1" applyBorder="1" applyAlignment="1">
      <alignment horizontal="center" wrapText="1"/>
    </xf>
    <xf numFmtId="0" fontId="95" fillId="33" borderId="44" xfId="0" applyFont="1" applyFill="1" applyBorder="1" applyAlignment="1">
      <alignment horizontal="center" wrapText="1"/>
    </xf>
    <xf numFmtId="0" fontId="39" fillId="0" borderId="0" xfId="0" applyFont="1" applyAlignment="1">
      <alignment horizontal="center" readingOrder="2"/>
    </xf>
    <xf numFmtId="0" fontId="2" fillId="0" borderId="0" xfId="0" applyFont="1" applyAlignment="1">
      <alignment horizontal="center" readingOrder="2"/>
    </xf>
    <xf numFmtId="0" fontId="69" fillId="0" borderId="0" xfId="0" applyFont="1" applyAlignment="1">
      <alignment horizontal="center" readingOrder="2"/>
    </xf>
    <xf numFmtId="0" fontId="26" fillId="0" borderId="10" xfId="0" applyFont="1" applyBorder="1" applyAlignment="1">
      <alignment horizontal="center" vertical="center" readingOrder="2"/>
    </xf>
    <xf numFmtId="0" fontId="46" fillId="0" borderId="0" xfId="0" applyFont="1" applyAlignment="1">
      <alignment horizontal="center" vertical="center" readingOrder="2"/>
    </xf>
    <xf numFmtId="0" fontId="37" fillId="0" borderId="0" xfId="0" applyFont="1" applyAlignment="1">
      <alignment horizontal="center" vertical="center" readingOrder="2"/>
    </xf>
    <xf numFmtId="0" fontId="9" fillId="0" borderId="0" xfId="0" applyFont="1" applyAlignment="1">
      <alignment horizontal="center" vertical="center" readingOrder="2"/>
    </xf>
    <xf numFmtId="0" fontId="46" fillId="0" borderId="0" xfId="0" applyFont="1" applyBorder="1" applyAlignment="1">
      <alignment horizontal="center" vertical="center" readingOrder="2"/>
    </xf>
    <xf numFmtId="0" fontId="93" fillId="0" borderId="0" xfId="0" applyFont="1" applyAlignment="1">
      <alignment horizontal="right" vertical="center" wrapText="1" readingOrder="2"/>
    </xf>
    <xf numFmtId="0" fontId="42" fillId="0" borderId="10" xfId="0" applyFont="1" applyBorder="1" applyAlignment="1">
      <alignment horizontal="center" vertical="center" readingOrder="2"/>
    </xf>
    <xf numFmtId="0" fontId="82" fillId="37" borderId="0" xfId="0" applyFont="1" applyFill="1" applyAlignment="1">
      <alignment horizontal="right" vertical="center" wrapText="1" readingOrder="2"/>
    </xf>
    <xf numFmtId="0" fontId="93" fillId="0" borderId="0" xfId="0" applyFont="1" applyAlignment="1">
      <alignment horizontal="justify" vertical="center" wrapText="1" readingOrder="2"/>
    </xf>
    <xf numFmtId="0" fontId="83" fillId="0" borderId="0" xfId="0" applyFont="1" applyFill="1" applyAlignment="1">
      <alignment horizontal="right" vertical="center" wrapText="1" readingOrder="2"/>
    </xf>
    <xf numFmtId="0" fontId="84" fillId="38" borderId="0" xfId="0" applyFont="1" applyFill="1" applyAlignment="1">
      <alignment horizontal="right" vertical="center" wrapText="1" readingOrder="2"/>
    </xf>
    <xf numFmtId="0" fontId="93" fillId="0" borderId="0" xfId="0" applyFont="1" applyFill="1" applyAlignment="1">
      <alignment horizontal="right" vertical="center" wrapText="1" readingOrder="2"/>
    </xf>
    <xf numFmtId="0" fontId="94" fillId="0" borderId="0" xfId="0" applyFont="1" applyAlignment="1">
      <alignment horizontal="right" vertical="center"/>
    </xf>
    <xf numFmtId="0" fontId="84" fillId="38" borderId="0" xfId="0" applyFont="1" applyFill="1" applyAlignment="1">
      <alignment horizontal="justify" vertical="center" wrapText="1" readingOrder="2"/>
    </xf>
    <xf numFmtId="0" fontId="94" fillId="0" borderId="0" xfId="0" applyFont="1" applyAlignment="1">
      <alignment horizontal="justify" vertical="center" wrapText="1" readingOrder="2"/>
    </xf>
    <xf numFmtId="0" fontId="93" fillId="0" borderId="0" xfId="0" applyFont="1" applyAlignment="1">
      <alignment horizontal="right" vertical="center"/>
    </xf>
    <xf numFmtId="0" fontId="84" fillId="0" borderId="0" xfId="0" applyFont="1" applyAlignment="1">
      <alignment horizontal="right" vertical="center"/>
    </xf>
    <xf numFmtId="0" fontId="84" fillId="38" borderId="0" xfId="0" applyFont="1" applyFill="1" applyAlignment="1">
      <alignment horizontal="right" vertical="center"/>
    </xf>
    <xf numFmtId="0" fontId="0" fillId="0" borderId="0" xfId="0" applyAlignment="1">
      <alignment horizontal="center"/>
    </xf>
    <xf numFmtId="0" fontId="84" fillId="38" borderId="0" xfId="0" applyFont="1" applyFill="1" applyAlignment="1">
      <alignment horizontal="right" vertical="center" readingOrder="2"/>
    </xf>
    <xf numFmtId="0" fontId="13" fillId="0" borderId="10" xfId="0" applyFont="1" applyBorder="1" applyAlignment="1">
      <alignment horizontal="center" vertical="center" readingOrder="2"/>
    </xf>
    <xf numFmtId="0" fontId="3" fillId="0" borderId="0" xfId="0" applyFont="1" applyAlignment="1">
      <alignment horizontal="center" vertical="center" readingOrder="2"/>
    </xf>
    <xf numFmtId="0" fontId="1" fillId="0" borderId="0" xfId="0" applyFont="1" applyAlignment="1">
      <alignment horizontal="center" vertical="center" readingOrder="2"/>
    </xf>
    <xf numFmtId="0" fontId="78" fillId="0" borderId="0" xfId="0" applyFont="1" applyAlignment="1">
      <alignment horizontal="right" vertical="center" readingOrder="2"/>
    </xf>
    <xf numFmtId="0" fontId="3" fillId="0" borderId="0" xfId="0" applyFont="1" applyAlignment="1">
      <alignment horizontal="right" vertical="center" readingOrder="2"/>
    </xf>
    <xf numFmtId="0" fontId="46" fillId="0" borderId="0" xfId="0" applyFont="1" applyAlignment="1">
      <alignment horizontal="right" vertical="center" wrapText="1" readingOrder="2"/>
    </xf>
    <xf numFmtId="0" fontId="9" fillId="0" borderId="0" xfId="0" applyFont="1" applyAlignment="1">
      <alignment horizontal="right" vertical="center" wrapText="1" readingOrder="2"/>
    </xf>
    <xf numFmtId="0" fontId="0" fillId="0" borderId="0" xfId="0" applyFont="1" applyAlignment="1">
      <alignment horizontal="right" vertical="center" wrapText="1" readingOrder="2"/>
    </xf>
    <xf numFmtId="0" fontId="3" fillId="0" borderId="0" xfId="0" applyFont="1" applyAlignment="1">
      <alignment horizontal="right" vertical="center" wrapText="1" readingOrder="2"/>
    </xf>
    <xf numFmtId="0" fontId="9" fillId="0" borderId="0" xfId="0" applyFont="1" applyAlignment="1">
      <alignment horizontal="justify" vertical="center" wrapText="1" readingOrder="2"/>
    </xf>
    <xf numFmtId="0" fontId="26" fillId="0" borderId="0" xfId="0" applyFont="1" applyAlignment="1">
      <alignment horizontal="right" vertical="center" wrapText="1" readingOrder="2"/>
    </xf>
    <xf numFmtId="0" fontId="52" fillId="0" borderId="0" xfId="0" applyFont="1" applyAlignment="1">
      <alignment horizontal="right" vertical="center" wrapText="1" readingOrder="2"/>
    </xf>
    <xf numFmtId="0" fontId="47" fillId="0" borderId="0" xfId="0" applyFont="1" applyAlignment="1">
      <alignment horizontal="center" readingOrder="2"/>
    </xf>
    <xf numFmtId="0" fontId="36" fillId="0" borderId="0" xfId="0" applyFont="1" applyAlignment="1">
      <alignment horizontal="center" vertical="center" readingOrder="2"/>
    </xf>
    <xf numFmtId="0" fontId="48" fillId="0" borderId="0" xfId="0" applyFont="1" applyAlignment="1">
      <alignment horizontal="right" vertical="center" readingOrder="2"/>
    </xf>
    <xf numFmtId="0" fontId="19" fillId="0" borderId="0" xfId="0" applyFont="1" applyAlignment="1">
      <alignment horizontal="right" vertical="center" readingOrder="2"/>
    </xf>
    <xf numFmtId="0" fontId="18" fillId="0" borderId="0" xfId="0" applyFont="1" applyAlignment="1">
      <alignment horizontal="right" vertical="center" readingOrder="2"/>
    </xf>
    <xf numFmtId="0" fontId="43" fillId="0" borderId="0" xfId="0" applyFont="1" applyBorder="1" applyAlignment="1">
      <alignment horizontal="center" vertical="center" wrapText="1" readingOrder="2"/>
    </xf>
    <xf numFmtId="0" fontId="41" fillId="0" borderId="0" xfId="0" applyFont="1" applyAlignment="1">
      <alignment horizontal="center" readingOrder="2"/>
    </xf>
    <xf numFmtId="0" fontId="26" fillId="0" borderId="0" xfId="0" applyFont="1" applyBorder="1" applyAlignment="1">
      <alignment horizontal="center" vertical="center" readingOrder="2"/>
    </xf>
    <xf numFmtId="0" fontId="46" fillId="0" borderId="0" xfId="0" applyFont="1" applyBorder="1" applyAlignment="1">
      <alignment horizontal="right" vertical="center" wrapText="1" readingOrder="2"/>
    </xf>
    <xf numFmtId="0" fontId="54" fillId="0" borderId="0" xfId="0" applyFont="1" applyAlignment="1">
      <alignment horizontal="right" vertical="center" wrapText="1" readingOrder="2"/>
    </xf>
    <xf numFmtId="0" fontId="26" fillId="0" borderId="0" xfId="0" applyFont="1" applyAlignment="1">
      <alignment horizontal="right" vertical="center" readingOrder="2"/>
    </xf>
    <xf numFmtId="0" fontId="43" fillId="0" borderId="10" xfId="0" applyFont="1" applyBorder="1" applyAlignment="1">
      <alignment horizontal="center" vertical="center" wrapText="1" readingOrder="2"/>
    </xf>
    <xf numFmtId="0" fontId="26" fillId="0" borderId="17" xfId="0" applyFont="1" applyBorder="1" applyAlignment="1">
      <alignment horizontal="right" vertical="center" readingOrder="2"/>
    </xf>
    <xf numFmtId="0" fontId="72" fillId="0" borderId="0" xfId="0" applyFont="1" applyAlignment="1">
      <alignment horizontal="right" vertical="center" wrapText="1" readingOrder="2"/>
    </xf>
    <xf numFmtId="0" fontId="43" fillId="0" borderId="10" xfId="0" applyFont="1" applyBorder="1" applyAlignment="1">
      <alignment horizontal="center" vertical="center" readingOrder="2"/>
    </xf>
    <xf numFmtId="0" fontId="54" fillId="0" borderId="10" xfId="0" applyFont="1" applyBorder="1" applyAlignment="1">
      <alignment horizontal="center" vertical="center" readingOrder="2"/>
    </xf>
    <xf numFmtId="0" fontId="20" fillId="0" borderId="0" xfId="0" applyFont="1" applyAlignment="1">
      <alignment horizontal="right" vertical="center" readingOrder="2"/>
    </xf>
    <xf numFmtId="0" fontId="71" fillId="0" borderId="10" xfId="0" applyFont="1" applyBorder="1" applyAlignment="1">
      <alignment horizontal="center" vertical="center" readingOrder="2"/>
    </xf>
    <xf numFmtId="0" fontId="54" fillId="0" borderId="23" xfId="0" applyFont="1" applyBorder="1" applyAlignment="1">
      <alignment horizontal="center" vertical="center" readingOrder="2"/>
    </xf>
    <xf numFmtId="0" fontId="54" fillId="0" borderId="14" xfId="0" applyFont="1" applyBorder="1" applyAlignment="1">
      <alignment horizontal="center" vertical="center" readingOrder="2"/>
    </xf>
    <xf numFmtId="0" fontId="54" fillId="0" borderId="22" xfId="0" applyFont="1" applyBorder="1" applyAlignment="1">
      <alignment horizontal="center" vertical="center" readingOrder="2"/>
    </xf>
    <xf numFmtId="0" fontId="26" fillId="0" borderId="0" xfId="0" applyFont="1" applyBorder="1" applyAlignment="1">
      <alignment horizontal="center" vertical="center" wrapText="1" readingOrder="2"/>
    </xf>
    <xf numFmtId="0" fontId="26" fillId="0" borderId="10" xfId="0" applyFont="1" applyBorder="1" applyAlignment="1">
      <alignment horizontal="center" vertical="center" wrapText="1" readingOrder="2"/>
    </xf>
    <xf numFmtId="0" fontId="42" fillId="0" borderId="0" xfId="0" applyFont="1" applyBorder="1" applyAlignment="1">
      <alignment horizontal="center" vertical="center" readingOrder="2"/>
    </xf>
    <xf numFmtId="0" fontId="26" fillId="0" borderId="17" xfId="0" applyFont="1" applyBorder="1" applyAlignment="1">
      <alignment horizontal="center" vertical="center" wrapText="1" readingOrder="2"/>
    </xf>
    <xf numFmtId="0" fontId="37" fillId="0" borderId="0" xfId="0" applyFont="1" applyBorder="1" applyAlignment="1">
      <alignment horizontal="center" wrapText="1" readingOrder="2"/>
    </xf>
    <xf numFmtId="0" fontId="37" fillId="0" borderId="10" xfId="0" applyFont="1" applyBorder="1" applyAlignment="1">
      <alignment horizontal="center" wrapText="1" readingOrder="2"/>
    </xf>
    <xf numFmtId="0" fontId="71" fillId="0" borderId="23" xfId="0" applyFont="1" applyBorder="1" applyAlignment="1">
      <alignment horizontal="center" vertical="center" readingOrder="2"/>
    </xf>
    <xf numFmtId="0" fontId="71" fillId="0" borderId="14" xfId="0" applyFont="1" applyBorder="1" applyAlignment="1">
      <alignment horizontal="center" vertical="center" readingOrder="2"/>
    </xf>
    <xf numFmtId="0" fontId="71" fillId="0" borderId="22" xfId="0" applyFont="1" applyBorder="1" applyAlignment="1">
      <alignment horizontal="center" vertical="center" readingOrder="2"/>
    </xf>
    <xf numFmtId="0" fontId="26" fillId="0" borderId="0" xfId="0" applyFont="1" applyAlignment="1">
      <alignment horizontal="center" vertical="center" readingOrder="2"/>
    </xf>
    <xf numFmtId="0" fontId="7" fillId="0" borderId="10" xfId="0" applyFont="1" applyBorder="1" applyAlignment="1">
      <alignment horizontal="center" vertical="center" wrapText="1" readingOrder="2"/>
    </xf>
    <xf numFmtId="0" fontId="0" fillId="0" borderId="10" xfId="0" applyBorder="1" applyAlignment="1">
      <alignment horizontal="center" vertical="center" wrapText="1" readingOrder="2"/>
    </xf>
    <xf numFmtId="0" fontId="10" fillId="0" borderId="0" xfId="0" applyFont="1" applyBorder="1" applyAlignment="1">
      <alignment horizontal="right" vertical="center" wrapText="1" readingOrder="2"/>
    </xf>
    <xf numFmtId="0" fontId="7" fillId="0" borderId="10" xfId="0" applyFont="1" applyBorder="1" applyAlignment="1">
      <alignment horizontal="center" vertical="center" readingOrder="2"/>
    </xf>
    <xf numFmtId="0" fontId="7" fillId="0" borderId="13" xfId="0" applyFont="1" applyBorder="1" applyAlignment="1">
      <alignment horizontal="center" vertical="center" readingOrder="2"/>
    </xf>
    <xf numFmtId="0" fontId="7" fillId="0" borderId="17" xfId="0" applyFont="1" applyBorder="1" applyAlignment="1">
      <alignment horizontal="center" vertical="center" readingOrder="2"/>
    </xf>
    <xf numFmtId="0" fontId="7" fillId="0" borderId="13" xfId="0" applyFont="1" applyBorder="1" applyAlignment="1">
      <alignment horizontal="center" vertical="center" wrapText="1" readingOrder="2"/>
    </xf>
    <xf numFmtId="0" fontId="42" fillId="0" borderId="0" xfId="0" applyFont="1" applyAlignment="1">
      <alignment horizontal="right" vertical="center" wrapText="1" readingOrder="2"/>
    </xf>
    <xf numFmtId="0" fontId="42" fillId="0" borderId="21" xfId="0" applyFont="1" applyBorder="1" applyAlignment="1">
      <alignment horizontal="center" vertical="center"/>
    </xf>
    <xf numFmtId="0" fontId="42" fillId="0" borderId="24"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8</xdr:col>
      <xdr:colOff>914400</xdr:colOff>
      <xdr:row>0</xdr:row>
      <xdr:rowOff>0</xdr:rowOff>
    </xdr:to>
    <xdr:sp>
      <xdr:nvSpPr>
        <xdr:cNvPr id="1" name="Line 1"/>
        <xdr:cNvSpPr>
          <a:spLocks/>
        </xdr:cNvSpPr>
      </xdr:nvSpPr>
      <xdr:spPr>
        <a:xfrm>
          <a:off x="4162425" y="0"/>
          <a:ext cx="2266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714375</xdr:colOff>
      <xdr:row>0</xdr:row>
      <xdr:rowOff>0</xdr:rowOff>
    </xdr:from>
    <xdr:to>
      <xdr:col>8</xdr:col>
      <xdr:colOff>304800</xdr:colOff>
      <xdr:row>0</xdr:row>
      <xdr:rowOff>0</xdr:rowOff>
    </xdr:to>
    <xdr:sp>
      <xdr:nvSpPr>
        <xdr:cNvPr id="2" name="Line 2"/>
        <xdr:cNvSpPr>
          <a:spLocks/>
        </xdr:cNvSpPr>
      </xdr:nvSpPr>
      <xdr:spPr>
        <a:xfrm>
          <a:off x="4800600" y="0"/>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ables/table1.xml><?xml version="1.0" encoding="utf-8"?>
<table xmlns="http://schemas.openxmlformats.org/spreadsheetml/2006/main" id="2" name="List2" displayName="List2" ref="A1:A16" comment="" totalsRowShown="0">
  <autoFilter ref="A1:A16"/>
  <tableColumns count="1">
    <tableColumn id="1" name="فهرست صورتهای مالی"/>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7"/>
  <sheetViews>
    <sheetView rightToLeft="1" zoomScalePageLayoutView="0" workbookViewId="0" topLeftCell="A1">
      <selection activeCell="D4" sqref="D4"/>
    </sheetView>
  </sheetViews>
  <sheetFormatPr defaultColWidth="9.140625" defaultRowHeight="12.75"/>
  <cols>
    <col min="1" max="1" width="30.140625" style="0" customWidth="1"/>
  </cols>
  <sheetData>
    <row r="1" ht="24.75" customHeight="1" thickBot="1">
      <c r="A1" s="488" t="s">
        <v>610</v>
      </c>
    </row>
    <row r="2" s="470" customFormat="1" ht="24.75" customHeight="1">
      <c r="A2" s="486" t="s">
        <v>601</v>
      </c>
    </row>
    <row r="3" s="470" customFormat="1" ht="24.75" customHeight="1">
      <c r="A3" s="486" t="s">
        <v>544</v>
      </c>
    </row>
    <row r="4" spans="1:4" s="470" customFormat="1" ht="24.75" customHeight="1">
      <c r="A4" s="486" t="s">
        <v>602</v>
      </c>
      <c r="C4" s="471"/>
      <c r="D4" s="472"/>
    </row>
    <row r="5" s="470" customFormat="1" ht="24.75" customHeight="1">
      <c r="A5" s="486" t="s">
        <v>603</v>
      </c>
    </row>
    <row r="6" spans="1:5" s="470" customFormat="1" ht="24.75" customHeight="1">
      <c r="A6" s="486" t="s">
        <v>604</v>
      </c>
      <c r="C6" s="360"/>
      <c r="D6" s="473"/>
      <c r="E6" s="360"/>
    </row>
    <row r="7" spans="1:5" s="470" customFormat="1" ht="24.75" customHeight="1">
      <c r="A7" s="487" t="s">
        <v>31</v>
      </c>
      <c r="C7" s="360"/>
      <c r="D7" s="473"/>
      <c r="E7" s="360"/>
    </row>
    <row r="8" spans="1:4" s="470" customFormat="1" ht="24.75" customHeight="1">
      <c r="A8" s="486" t="s">
        <v>605</v>
      </c>
      <c r="D8" s="360"/>
    </row>
    <row r="9" s="470" customFormat="1" ht="24.75" customHeight="1">
      <c r="A9" s="486" t="s">
        <v>606</v>
      </c>
    </row>
    <row r="10" s="470" customFormat="1" ht="24.75" customHeight="1">
      <c r="A10" s="486" t="s">
        <v>607</v>
      </c>
    </row>
    <row r="11" s="470" customFormat="1" ht="24.75" customHeight="1">
      <c r="A11" s="487" t="s">
        <v>32</v>
      </c>
    </row>
    <row r="12" s="470" customFormat="1" ht="24.75" customHeight="1">
      <c r="A12" s="486" t="s">
        <v>608</v>
      </c>
    </row>
    <row r="13" s="470" customFormat="1" ht="24.75" customHeight="1">
      <c r="A13" s="486" t="s">
        <v>609</v>
      </c>
    </row>
    <row r="14" s="470" customFormat="1" ht="24.75" customHeight="1">
      <c r="A14" s="486" t="s">
        <v>611</v>
      </c>
    </row>
    <row r="15" s="470" customFormat="1" ht="24.75" customHeight="1">
      <c r="A15" s="486" t="s">
        <v>612</v>
      </c>
    </row>
    <row r="16" s="470" customFormat="1" ht="24.75" customHeight="1">
      <c r="A16" s="486" t="s">
        <v>613</v>
      </c>
    </row>
    <row r="17" s="470" customFormat="1" ht="12.75">
      <c r="A17"/>
    </row>
  </sheetData>
  <sheetProtection/>
  <hyperlinks>
    <hyperlink ref="A3" location="ترازنامه!A1" display="ترازنامه"/>
    <hyperlink ref="A4" location="سودوزيان!A1" display="سودوزيان"/>
    <hyperlink ref="A5" location="'سود و زیان جامع'!A1" display="سود و زیان جامع"/>
    <hyperlink ref="A6" location="'جريان وجوه نقد'!A1" display="جريان وجوه نقد"/>
    <hyperlink ref="A8" location="'فرم تائید صورتهای مالی'!A1" display="فرم تائید صورتهای مالی"/>
    <hyperlink ref="A9" location="'يادداشتهاي توضيحي'!A1" display="يادداشتهاي توضيحي"/>
    <hyperlink ref="A10" location="'سرمایه گذاری کوتاه مدت'!A1" display="سرمایه گذاری کوتاه مدت"/>
    <hyperlink ref="A12" location="' نامشهود-سرمایه گذاری بلندمدت'!A1" display=" نامشهود-سرمایه گذاری بلندمدت"/>
    <hyperlink ref="A13" location="'ذخیره مالیات'!A1" display="ذخیره مالیات"/>
    <hyperlink ref="A14" location="'سایر اندوخته ها'!A1" display="سایر اندوخته ها"/>
    <hyperlink ref="A15" location="'معاملات با اشخاص وابسته'!A1" display="معاملات با اشخاص وابسته"/>
    <hyperlink ref="A16" location="'اقلام بي اثردر سود عمليات نقدي'!A1" display="اقلام بي اثردر سود عمليات نقدي"/>
    <hyperlink ref="A2" location="'تراز آزمایشی'!A1" display="تراز آزمایشی"/>
    <hyperlink ref="A1" location="'فهرست صورتهای مالی'!A1" display="فهرست صورتهای مالی"/>
    <hyperlink ref="A7" location="'کاربرگ تکمیلی جریان وجوه نقد'!A1" display="'کاربرگ تکمیلی جریان وجوه نقد'!A1"/>
    <hyperlink ref="A11" location="'دارائیها ثابت مشهود'!A1" display="'دارائیها ثابت مشهود'!A1"/>
  </hyperlinks>
  <printOptions/>
  <pageMargins left="0.75" right="0.75" top="1" bottom="1" header="0.5" footer="0.5"/>
  <pageSetup horizontalDpi="300" verticalDpi="300" orientation="portrait" paperSize="9" r:id="rId2"/>
  <tableParts>
    <tablePart r:id="rId1"/>
  </tableParts>
</worksheet>
</file>

<file path=xl/worksheets/sheet10.xml><?xml version="1.0" encoding="utf-8"?>
<worksheet xmlns="http://schemas.openxmlformats.org/spreadsheetml/2006/main" xmlns:r="http://schemas.openxmlformats.org/officeDocument/2006/relationships">
  <dimension ref="A1:Q13"/>
  <sheetViews>
    <sheetView rightToLeft="1" zoomScalePageLayoutView="0" workbookViewId="0" topLeftCell="A1">
      <selection activeCell="B16" sqref="B16"/>
    </sheetView>
  </sheetViews>
  <sheetFormatPr defaultColWidth="9.140625" defaultRowHeight="12.75"/>
  <cols>
    <col min="1" max="1" width="4.7109375" style="272" customWidth="1"/>
    <col min="2" max="2" width="18.7109375" style="272" customWidth="1"/>
    <col min="3" max="3" width="1.7109375" style="272" customWidth="1"/>
    <col min="4" max="4" width="10.7109375" style="272" customWidth="1"/>
    <col min="5" max="5" width="1.7109375" style="272" customWidth="1"/>
    <col min="6" max="6" width="10.7109375" style="272" customWidth="1"/>
    <col min="7" max="7" width="4.7109375" style="272" customWidth="1"/>
    <col min="8" max="8" width="10.7109375" style="272" customWidth="1"/>
    <col min="9" max="9" width="1.7109375" style="272" customWidth="1"/>
    <col min="10" max="10" width="10.7109375" style="272" customWidth="1"/>
    <col min="11" max="11" width="1.7109375" style="272" customWidth="1"/>
    <col min="12" max="12" width="10.7109375" style="272" customWidth="1"/>
    <col min="13" max="13" width="1.7109375" style="272" customWidth="1"/>
    <col min="14" max="14" width="10.7109375" style="272" customWidth="1"/>
    <col min="15" max="15" width="1.7109375" style="272" customWidth="1"/>
    <col min="16" max="16" width="10.7109375" style="272" customWidth="1"/>
    <col min="17" max="16384" width="9.140625" style="272" customWidth="1"/>
  </cols>
  <sheetData>
    <row r="1" spans="1:17" s="210" customFormat="1" ht="24.75" customHeight="1">
      <c r="A1" s="44"/>
      <c r="B1" s="269" t="s">
        <v>557</v>
      </c>
      <c r="C1" s="39"/>
      <c r="D1" s="39"/>
      <c r="E1" s="39"/>
      <c r="F1" s="39"/>
      <c r="G1" s="39"/>
      <c r="H1" s="39"/>
      <c r="I1" s="39"/>
      <c r="J1" s="39"/>
      <c r="K1" s="39"/>
      <c r="L1" s="39"/>
      <c r="M1" s="39"/>
      <c r="N1" s="193"/>
      <c r="O1" s="193"/>
      <c r="P1" s="193"/>
      <c r="Q1" s="193"/>
    </row>
    <row r="2" spans="1:17" s="210" customFormat="1" ht="24.75" customHeight="1">
      <c r="A2" s="44"/>
      <c r="B2" s="39"/>
      <c r="C2" s="39"/>
      <c r="D2" s="547">
        <v>1384</v>
      </c>
      <c r="E2" s="547"/>
      <c r="F2" s="547"/>
      <c r="G2" s="547"/>
      <c r="H2" s="547"/>
      <c r="I2" s="547"/>
      <c r="J2" s="547"/>
      <c r="K2" s="547"/>
      <c r="L2" s="547"/>
      <c r="M2" s="39"/>
      <c r="N2" s="547">
        <v>1383</v>
      </c>
      <c r="O2" s="547"/>
      <c r="P2" s="547"/>
      <c r="Q2" s="193"/>
    </row>
    <row r="3" spans="1:17" s="267" customFormat="1" ht="24.75" customHeight="1">
      <c r="A3" s="44"/>
      <c r="B3" s="166" t="s">
        <v>357</v>
      </c>
      <c r="C3" s="145"/>
      <c r="D3" s="166" t="s">
        <v>94</v>
      </c>
      <c r="E3" s="319"/>
      <c r="F3" s="166" t="s">
        <v>227</v>
      </c>
      <c r="G3" s="320"/>
      <c r="H3" s="197" t="s">
        <v>558</v>
      </c>
      <c r="I3" s="320"/>
      <c r="J3" s="166" t="s">
        <v>228</v>
      </c>
      <c r="K3" s="320"/>
      <c r="L3" s="166" t="s">
        <v>229</v>
      </c>
      <c r="M3" s="97"/>
      <c r="N3" s="166" t="s">
        <v>228</v>
      </c>
      <c r="O3" s="320"/>
      <c r="P3" s="166" t="s">
        <v>229</v>
      </c>
      <c r="Q3" s="193"/>
    </row>
    <row r="4" spans="1:17" s="304" customFormat="1" ht="24.75" customHeight="1">
      <c r="A4" s="223"/>
      <c r="B4" s="153" t="s">
        <v>230</v>
      </c>
      <c r="C4" s="153"/>
      <c r="D4" s="305"/>
      <c r="E4" s="305"/>
      <c r="F4" s="184" t="s">
        <v>516</v>
      </c>
      <c r="G4" s="184"/>
      <c r="H4" s="184" t="s">
        <v>516</v>
      </c>
      <c r="I4" s="184"/>
      <c r="J4" s="184" t="s">
        <v>516</v>
      </c>
      <c r="K4" s="184"/>
      <c r="L4" s="184" t="s">
        <v>516</v>
      </c>
      <c r="M4" s="184"/>
      <c r="N4" s="184" t="s">
        <v>516</v>
      </c>
      <c r="O4" s="184"/>
      <c r="P4" s="184" t="s">
        <v>516</v>
      </c>
      <c r="Q4" s="303"/>
    </row>
    <row r="5" spans="1:17" s="267" customFormat="1" ht="24.75" customHeight="1">
      <c r="A5" s="44">
        <v>521</v>
      </c>
      <c r="B5" s="39" t="s">
        <v>231</v>
      </c>
      <c r="C5" s="39"/>
      <c r="D5" s="306"/>
      <c r="E5" s="306"/>
      <c r="F5" s="306">
        <f>SUMIF('تراز آزمایشی'!$H$3:$H$1000,A5,'تراز آزمایشی'!$K$3:$K$1000)</f>
        <v>0</v>
      </c>
      <c r="G5" s="350">
        <v>5211</v>
      </c>
      <c r="H5" s="306">
        <f>SUMIF('تراز آزمایشی'!$H$3:$H$1000,G5,'تراز آزمایشی'!$L$3:$L$1000)</f>
        <v>0</v>
      </c>
      <c r="I5" s="306"/>
      <c r="J5" s="306">
        <f>F5-H5</f>
        <v>0</v>
      </c>
      <c r="K5" s="306"/>
      <c r="L5" s="306"/>
      <c r="M5" s="306"/>
      <c r="N5" s="216"/>
      <c r="O5" s="216"/>
      <c r="P5" s="216"/>
      <c r="Q5" s="193"/>
    </row>
    <row r="6" spans="1:17" s="267" customFormat="1" ht="24.75" customHeight="1">
      <c r="A6" s="44">
        <v>522</v>
      </c>
      <c r="B6" s="39" t="s">
        <v>9</v>
      </c>
      <c r="C6" s="39"/>
      <c r="D6" s="306"/>
      <c r="E6" s="306"/>
      <c r="F6" s="306">
        <f>SUMIF('تراز آزمایشی'!$H$3:$H$1000,A6,'تراز آزمایشی'!$K$3:$K$1000)</f>
        <v>0</v>
      </c>
      <c r="G6" s="350">
        <v>5212</v>
      </c>
      <c r="H6" s="306">
        <f>SUMIF('تراز آزمایشی'!$H$3:$H$1000,G6,'تراز آزمایشی'!$L$3:$L$1000)</f>
        <v>0</v>
      </c>
      <c r="I6" s="306"/>
      <c r="J6" s="306">
        <f>F6-H6</f>
        <v>0</v>
      </c>
      <c r="K6" s="306"/>
      <c r="L6" s="306"/>
      <c r="M6" s="306"/>
      <c r="N6" s="216"/>
      <c r="O6" s="216"/>
      <c r="P6" s="216"/>
      <c r="Q6" s="193"/>
    </row>
    <row r="7" spans="1:17" s="267" customFormat="1" ht="24.75" customHeight="1">
      <c r="A7" s="44">
        <v>523</v>
      </c>
      <c r="B7" s="39" t="s">
        <v>10</v>
      </c>
      <c r="C7" s="39"/>
      <c r="D7" s="306"/>
      <c r="E7" s="306"/>
      <c r="F7" s="306">
        <f>SUMIF('تراز آزمایشی'!$H$3:$H$1000,A7,'تراز آزمایشی'!$K$3:$K$1000)</f>
        <v>0</v>
      </c>
      <c r="G7" s="350">
        <v>5213</v>
      </c>
      <c r="H7" s="306">
        <f>SUMIF('تراز آزمایشی'!$H$3:$H$1000,G7,'تراز آزمایشی'!$L$3:$L$1000)</f>
        <v>0</v>
      </c>
      <c r="I7" s="306"/>
      <c r="J7" s="306">
        <f>F7-H7</f>
        <v>0</v>
      </c>
      <c r="K7" s="306"/>
      <c r="L7" s="306"/>
      <c r="M7" s="306"/>
      <c r="N7" s="282"/>
      <c r="O7" s="216"/>
      <c r="P7" s="282"/>
      <c r="Q7" s="193"/>
    </row>
    <row r="8" spans="1:17" s="267" customFormat="1" ht="24.75" customHeight="1" thickBot="1">
      <c r="A8" s="44"/>
      <c r="B8" s="39"/>
      <c r="C8" s="39"/>
      <c r="D8" s="306"/>
      <c r="E8" s="306"/>
      <c r="F8" s="307">
        <f>SUM(F5:F7)</f>
        <v>0</v>
      </c>
      <c r="G8" s="350"/>
      <c r="H8" s="307">
        <f>SUM(H5:H7)</f>
        <v>0</v>
      </c>
      <c r="I8" s="306"/>
      <c r="J8" s="307">
        <f>SUM(J5:J7)</f>
        <v>0</v>
      </c>
      <c r="K8" s="306"/>
      <c r="L8" s="308">
        <f>SUM(L5:L7)</f>
        <v>0</v>
      </c>
      <c r="M8" s="306"/>
      <c r="N8" s="216"/>
      <c r="O8" s="216"/>
      <c r="P8" s="309"/>
      <c r="Q8" s="193"/>
    </row>
    <row r="9" spans="1:17" s="304" customFormat="1" ht="24.75" customHeight="1" thickTop="1">
      <c r="A9" s="223"/>
      <c r="B9" s="153" t="s">
        <v>358</v>
      </c>
      <c r="C9" s="153"/>
      <c r="D9" s="305"/>
      <c r="E9" s="305"/>
      <c r="F9" s="310"/>
      <c r="G9" s="351"/>
      <c r="H9" s="310"/>
      <c r="I9" s="305"/>
      <c r="J9" s="310"/>
      <c r="K9" s="305"/>
      <c r="L9" s="310"/>
      <c r="M9" s="305"/>
      <c r="N9" s="311"/>
      <c r="O9" s="311"/>
      <c r="P9" s="311"/>
      <c r="Q9" s="303"/>
    </row>
    <row r="10" spans="1:17" s="304" customFormat="1" ht="24.75" customHeight="1">
      <c r="A10" s="223">
        <v>524</v>
      </c>
      <c r="B10" s="153" t="s">
        <v>11</v>
      </c>
      <c r="C10" s="153"/>
      <c r="D10" s="305"/>
      <c r="E10" s="305"/>
      <c r="F10" s="306">
        <f>SUMIF('تراز آزمایشی'!$H$3:$H$1000,A10,'تراز آزمایشی'!$K$3:$K$1000)</f>
        <v>0</v>
      </c>
      <c r="G10" s="350">
        <v>5214</v>
      </c>
      <c r="H10" s="306">
        <f>SUMIF('تراز آزمایشی'!$H$3:$H$1000,G10,'تراز آزمایشی'!$L$3:$L$1000)</f>
        <v>0</v>
      </c>
      <c r="I10" s="305"/>
      <c r="J10" s="306">
        <f>F10-H10</f>
        <v>0</v>
      </c>
      <c r="K10" s="305"/>
      <c r="L10" s="310"/>
      <c r="M10" s="305"/>
      <c r="N10" s="311"/>
      <c r="O10" s="311"/>
      <c r="P10" s="311"/>
      <c r="Q10" s="303"/>
    </row>
    <row r="11" spans="1:17" s="304" customFormat="1" ht="24.75" customHeight="1">
      <c r="A11" s="223">
        <v>525</v>
      </c>
      <c r="B11" s="153" t="s">
        <v>12</v>
      </c>
      <c r="C11" s="153"/>
      <c r="D11" s="305"/>
      <c r="E11" s="305"/>
      <c r="F11" s="306">
        <f>SUMIF('تراز آزمایشی'!$H$3:$H$1000,A11,'تراز آزمایشی'!$K$3:$K$1000)</f>
        <v>0</v>
      </c>
      <c r="G11" s="350">
        <v>5215</v>
      </c>
      <c r="H11" s="306">
        <f>SUMIF('تراز آزمایشی'!$H$3:$H$1000,G11,'تراز آزمایشی'!$L$3:$L$1000)</f>
        <v>0</v>
      </c>
      <c r="I11" s="305"/>
      <c r="J11" s="306">
        <f>F11-H11</f>
        <v>0</v>
      </c>
      <c r="K11" s="305"/>
      <c r="L11" s="310"/>
      <c r="M11" s="305"/>
      <c r="N11" s="311"/>
      <c r="O11" s="311"/>
      <c r="P11" s="311"/>
      <c r="Q11" s="303"/>
    </row>
    <row r="12" spans="1:17" s="267" customFormat="1" ht="24.75" customHeight="1">
      <c r="A12" s="44">
        <v>526</v>
      </c>
      <c r="B12" s="153" t="s">
        <v>13</v>
      </c>
      <c r="C12" s="39"/>
      <c r="D12" s="306"/>
      <c r="E12" s="306"/>
      <c r="F12" s="306">
        <f>SUMIF('تراز آزمایشی'!$H$3:$H$1000,A12,'تراز آزمایشی'!$K$3:$K$1000)</f>
        <v>0</v>
      </c>
      <c r="G12" s="350">
        <v>5216</v>
      </c>
      <c r="H12" s="306">
        <f>SUMIF('تراز آزمایشی'!$H$3:$H$1000,G12,'تراز آزمایشی'!$L$3:$L$1000)</f>
        <v>0</v>
      </c>
      <c r="I12" s="306"/>
      <c r="J12" s="306">
        <f>F12-H12</f>
        <v>0</v>
      </c>
      <c r="K12" s="306"/>
      <c r="L12" s="312"/>
      <c r="M12" s="306"/>
      <c r="N12" s="282"/>
      <c r="O12" s="216"/>
      <c r="P12" s="313"/>
      <c r="Q12" s="193"/>
    </row>
    <row r="13" spans="1:17" s="267" customFormat="1" ht="24.75" customHeight="1" thickBot="1">
      <c r="A13" s="44"/>
      <c r="B13" s="39"/>
      <c r="C13" s="39"/>
      <c r="D13" s="306"/>
      <c r="E13" s="306"/>
      <c r="F13" s="308">
        <f>SUM(F10:F12,F8)</f>
        <v>0</v>
      </c>
      <c r="G13" s="306"/>
      <c r="H13" s="308">
        <f>SUM(H10:H12,H8)</f>
        <v>0</v>
      </c>
      <c r="I13" s="306"/>
      <c r="J13" s="308">
        <f>SUM(J10:J12,J8)</f>
        <v>0</v>
      </c>
      <c r="K13" s="306"/>
      <c r="L13" s="312"/>
      <c r="M13" s="306"/>
      <c r="N13" s="308">
        <f>SUM(N10:N12,N8)</f>
        <v>0</v>
      </c>
      <c r="O13" s="216"/>
      <c r="P13" s="313"/>
      <c r="Q13" s="193"/>
    </row>
    <row r="14" ht="13.5" thickTop="1"/>
  </sheetData>
  <sheetProtection/>
  <mergeCells count="2">
    <mergeCell ref="N2:P2"/>
    <mergeCell ref="D2:L2"/>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AB29"/>
  <sheetViews>
    <sheetView rightToLeft="1" zoomScaleSheetLayoutView="71" zoomScalePageLayoutView="0" workbookViewId="0" topLeftCell="F1">
      <selection activeCell="D1" sqref="D1:D16384"/>
    </sheetView>
  </sheetViews>
  <sheetFormatPr defaultColWidth="9.140625" defaultRowHeight="12.75"/>
  <cols>
    <col min="1" max="1" width="3.7109375" style="272" customWidth="1"/>
    <col min="2" max="2" width="17.7109375" style="272" customWidth="1"/>
    <col min="3" max="3" width="1.7109375" style="272" customWidth="1"/>
    <col min="4" max="4" width="12.7109375" style="272" customWidth="1"/>
    <col min="5" max="5" width="1.7109375" style="272" customWidth="1"/>
    <col min="6" max="6" width="12.7109375" style="272" customWidth="1"/>
    <col min="7" max="7" width="1.7109375" style="272" customWidth="1"/>
    <col min="8" max="8" width="12.7109375" style="272" customWidth="1"/>
    <col min="9" max="9" width="1.7109375" style="272" customWidth="1"/>
    <col min="10" max="10" width="12.7109375" style="272" customWidth="1"/>
    <col min="11" max="11" width="1.7109375" style="272" customWidth="1"/>
    <col min="12" max="12" width="12.7109375" style="272" customWidth="1"/>
    <col min="13" max="13" width="1.7109375" style="272" customWidth="1"/>
    <col min="14" max="14" width="12.7109375" style="272" customWidth="1"/>
    <col min="15" max="15" width="1.7109375" style="272" customWidth="1"/>
    <col min="16" max="16" width="12.7109375" style="272" customWidth="1"/>
    <col min="17" max="17" width="1.7109375" style="272" customWidth="1"/>
    <col min="18" max="18" width="12.7109375" style="272" customWidth="1"/>
    <col min="19" max="19" width="1.7109375" style="272" customWidth="1"/>
    <col min="20" max="20" width="12.7109375" style="272" customWidth="1"/>
    <col min="21" max="21" width="1.7109375" style="272" customWidth="1"/>
    <col min="22" max="22" width="12.7109375" style="272" customWidth="1"/>
    <col min="23" max="23" width="1.7109375" style="272" customWidth="1"/>
    <col min="24" max="24" width="12.7109375" style="272" customWidth="1"/>
    <col min="25" max="25" width="1.7109375" style="272" customWidth="1"/>
    <col min="26" max="26" width="12.7109375" style="272" customWidth="1"/>
    <col min="27" max="16384" width="9.140625" style="272" customWidth="1"/>
  </cols>
  <sheetData>
    <row r="1" spans="2:3" s="210" customFormat="1" ht="19.5" customHeight="1">
      <c r="B1" s="198" t="s">
        <v>206</v>
      </c>
      <c r="C1" s="14"/>
    </row>
    <row r="2" spans="2:26" s="210" customFormat="1" ht="19.5" customHeight="1">
      <c r="B2" s="43" t="s">
        <v>137</v>
      </c>
      <c r="C2" s="35"/>
      <c r="D2" s="251"/>
      <c r="E2" s="251"/>
      <c r="F2" s="251"/>
      <c r="G2" s="251"/>
      <c r="H2" s="251"/>
      <c r="I2" s="251"/>
      <c r="J2" s="251"/>
      <c r="K2" s="251"/>
      <c r="L2" s="251"/>
      <c r="M2" s="251"/>
      <c r="N2" s="251"/>
      <c r="O2" s="251"/>
      <c r="P2" s="251"/>
      <c r="Q2" s="251"/>
      <c r="R2" s="251"/>
      <c r="S2" s="251"/>
      <c r="T2" s="251"/>
      <c r="U2" s="251"/>
      <c r="V2" s="251"/>
      <c r="W2" s="251"/>
      <c r="X2" s="251"/>
      <c r="Y2" s="251"/>
      <c r="Z2" s="251"/>
    </row>
    <row r="3" spans="2:27" s="210" customFormat="1" ht="18" customHeight="1">
      <c r="B3" s="558" t="s">
        <v>165</v>
      </c>
      <c r="C3" s="313"/>
      <c r="D3" s="560" t="s">
        <v>26</v>
      </c>
      <c r="E3" s="561"/>
      <c r="F3" s="561"/>
      <c r="G3" s="561"/>
      <c r="H3" s="561"/>
      <c r="I3" s="561"/>
      <c r="J3" s="561"/>
      <c r="K3" s="561"/>
      <c r="L3" s="562"/>
      <c r="M3" s="251"/>
      <c r="N3" s="550" t="s">
        <v>161</v>
      </c>
      <c r="O3" s="550"/>
      <c r="P3" s="550"/>
      <c r="Q3" s="550"/>
      <c r="R3" s="550"/>
      <c r="S3" s="550"/>
      <c r="T3" s="550"/>
      <c r="U3" s="550"/>
      <c r="V3" s="550"/>
      <c r="W3" s="251"/>
      <c r="X3" s="551" t="s">
        <v>504</v>
      </c>
      <c r="Y3" s="552"/>
      <c r="Z3" s="553"/>
      <c r="AA3" s="251"/>
    </row>
    <row r="4" spans="2:27" s="210" customFormat="1" ht="24.75" customHeight="1">
      <c r="B4" s="558"/>
      <c r="C4" s="313"/>
      <c r="D4" s="218" t="s">
        <v>138</v>
      </c>
      <c r="E4" s="92"/>
      <c r="F4" s="557" t="s">
        <v>505</v>
      </c>
      <c r="G4" s="92"/>
      <c r="H4" s="557" t="s">
        <v>506</v>
      </c>
      <c r="I4" s="315"/>
      <c r="J4" s="557" t="s">
        <v>507</v>
      </c>
      <c r="K4" s="92"/>
      <c r="L4" s="218" t="s">
        <v>166</v>
      </c>
      <c r="M4" s="127"/>
      <c r="N4" s="145" t="s">
        <v>166</v>
      </c>
      <c r="O4" s="127"/>
      <c r="P4" s="145" t="s">
        <v>588</v>
      </c>
      <c r="Q4" s="219"/>
      <c r="R4" s="554" t="s">
        <v>508</v>
      </c>
      <c r="S4" s="127"/>
      <c r="T4" s="554" t="s">
        <v>509</v>
      </c>
      <c r="U4" s="127"/>
      <c r="V4" s="145" t="s">
        <v>166</v>
      </c>
      <c r="W4" s="127"/>
      <c r="X4" s="218" t="s">
        <v>166</v>
      </c>
      <c r="Y4" s="92"/>
      <c r="Z4" s="218" t="s">
        <v>166</v>
      </c>
      <c r="AA4" s="251"/>
    </row>
    <row r="5" spans="2:27" s="210" customFormat="1" ht="24.75" customHeight="1">
      <c r="B5" s="559"/>
      <c r="C5" s="313"/>
      <c r="D5" s="113" t="s">
        <v>587</v>
      </c>
      <c r="E5" s="220"/>
      <c r="F5" s="555"/>
      <c r="G5" s="145"/>
      <c r="H5" s="555"/>
      <c r="I5" s="239"/>
      <c r="J5" s="555"/>
      <c r="K5" s="220"/>
      <c r="L5" s="113" t="s">
        <v>585</v>
      </c>
      <c r="M5" s="220"/>
      <c r="N5" s="113" t="s">
        <v>587</v>
      </c>
      <c r="O5" s="220"/>
      <c r="P5" s="113" t="s">
        <v>139</v>
      </c>
      <c r="Q5" s="219"/>
      <c r="R5" s="555"/>
      <c r="S5" s="220"/>
      <c r="T5" s="555"/>
      <c r="U5" s="220"/>
      <c r="V5" s="113" t="s">
        <v>585</v>
      </c>
      <c r="W5" s="220"/>
      <c r="X5" s="113" t="s">
        <v>585</v>
      </c>
      <c r="Y5" s="221"/>
      <c r="Z5" s="113" t="s">
        <v>587</v>
      </c>
      <c r="AA5" s="251"/>
    </row>
    <row r="6" spans="2:28" s="210" customFormat="1" ht="19.5" customHeight="1">
      <c r="B6" s="222" t="s">
        <v>207</v>
      </c>
      <c r="C6" s="72"/>
      <c r="D6" s="24"/>
      <c r="E6" s="24"/>
      <c r="F6" s="208"/>
      <c r="G6" s="24"/>
      <c r="H6" s="208"/>
      <c r="I6" s="24"/>
      <c r="J6" s="364"/>
      <c r="K6" s="24"/>
      <c r="L6" s="24">
        <f aca="true" t="shared" si="0" ref="L6:L17">D6+F6-H6+J6</f>
        <v>0</v>
      </c>
      <c r="M6" s="24"/>
      <c r="N6" s="208"/>
      <c r="O6" s="24"/>
      <c r="P6" s="208"/>
      <c r="Q6" s="24"/>
      <c r="R6" s="208"/>
      <c r="S6" s="217"/>
      <c r="T6" s="364"/>
      <c r="U6" s="217">
        <v>94</v>
      </c>
      <c r="V6" s="208">
        <f>N6+P6-R6+T6</f>
        <v>0</v>
      </c>
      <c r="W6" s="24"/>
      <c r="X6" s="208">
        <f>L6-V6</f>
        <v>0</v>
      </c>
      <c r="Y6" s="24"/>
      <c r="Z6" s="208">
        <f>D6-N6</f>
        <v>0</v>
      </c>
      <c r="AA6" s="251"/>
      <c r="AB6" s="20"/>
    </row>
    <row r="7" spans="2:28" s="210" customFormat="1" ht="19.5" customHeight="1">
      <c r="B7" s="222" t="s">
        <v>140</v>
      </c>
      <c r="C7" s="72"/>
      <c r="D7" s="24"/>
      <c r="E7" s="24"/>
      <c r="F7" s="24"/>
      <c r="G7" s="24"/>
      <c r="H7" s="24"/>
      <c r="I7" s="24"/>
      <c r="J7" s="364"/>
      <c r="K7" s="24"/>
      <c r="L7" s="24">
        <f t="shared" si="0"/>
        <v>0</v>
      </c>
      <c r="M7" s="24"/>
      <c r="N7" s="24"/>
      <c r="O7" s="24"/>
      <c r="P7" s="24"/>
      <c r="Q7" s="24"/>
      <c r="R7" s="24"/>
      <c r="S7" s="217"/>
      <c r="T7" s="364"/>
      <c r="U7" s="217"/>
      <c r="V7" s="24">
        <f aca="true" t="shared" si="1" ref="V7:V13">N7+P7-R7+T7</f>
        <v>0</v>
      </c>
      <c r="W7" s="24"/>
      <c r="X7" s="24">
        <f aca="true" t="shared" si="2" ref="X7:X13">L7-V7</f>
        <v>0</v>
      </c>
      <c r="Y7" s="24"/>
      <c r="Z7" s="24">
        <f aca="true" t="shared" si="3" ref="Z7:Z13">D7-N7</f>
        <v>0</v>
      </c>
      <c r="AA7" s="251"/>
      <c r="AB7" s="20"/>
    </row>
    <row r="8" spans="2:28" s="210" customFormat="1" ht="19.5" customHeight="1">
      <c r="B8" s="222" t="s">
        <v>208</v>
      </c>
      <c r="C8" s="72"/>
      <c r="D8" s="24"/>
      <c r="E8" s="24"/>
      <c r="F8" s="24"/>
      <c r="G8" s="24"/>
      <c r="H8" s="24"/>
      <c r="I8" s="24"/>
      <c r="J8" s="364"/>
      <c r="K8" s="24"/>
      <c r="L8" s="24">
        <f t="shared" si="0"/>
        <v>0</v>
      </c>
      <c r="M8" s="24"/>
      <c r="N8" s="24"/>
      <c r="O8" s="24"/>
      <c r="P8" s="24"/>
      <c r="Q8" s="24"/>
      <c r="R8" s="24"/>
      <c r="S8" s="217"/>
      <c r="T8" s="364"/>
      <c r="U8" s="217"/>
      <c r="V8" s="24">
        <f t="shared" si="1"/>
        <v>0</v>
      </c>
      <c r="W8" s="24"/>
      <c r="X8" s="24">
        <f t="shared" si="2"/>
        <v>0</v>
      </c>
      <c r="Y8" s="24"/>
      <c r="Z8" s="24">
        <f t="shared" si="3"/>
        <v>0</v>
      </c>
      <c r="AA8" s="251"/>
      <c r="AB8" s="20"/>
    </row>
    <row r="9" spans="2:28" s="210" customFormat="1" ht="19.5" customHeight="1">
      <c r="B9" s="222" t="s">
        <v>209</v>
      </c>
      <c r="C9" s="72"/>
      <c r="D9" s="24"/>
      <c r="E9" s="24"/>
      <c r="F9" s="24"/>
      <c r="G9" s="24"/>
      <c r="H9" s="24"/>
      <c r="I9" s="24"/>
      <c r="J9" s="364"/>
      <c r="K9" s="24"/>
      <c r="L9" s="24">
        <f t="shared" si="0"/>
        <v>0</v>
      </c>
      <c r="M9" s="24"/>
      <c r="N9" s="24"/>
      <c r="O9" s="24"/>
      <c r="P9" s="24"/>
      <c r="Q9" s="24"/>
      <c r="R9" s="24"/>
      <c r="S9" s="217"/>
      <c r="T9" s="364"/>
      <c r="U9" s="217"/>
      <c r="V9" s="24">
        <f t="shared" si="1"/>
        <v>0</v>
      </c>
      <c r="W9" s="24"/>
      <c r="X9" s="24">
        <f t="shared" si="2"/>
        <v>0</v>
      </c>
      <c r="Y9" s="24"/>
      <c r="Z9" s="24">
        <f t="shared" si="3"/>
        <v>0</v>
      </c>
      <c r="AA9" s="251"/>
      <c r="AB9" s="20"/>
    </row>
    <row r="10" spans="2:28" s="210" customFormat="1" ht="19.5" customHeight="1">
      <c r="B10" s="222" t="s">
        <v>210</v>
      </c>
      <c r="C10" s="72"/>
      <c r="D10" s="24"/>
      <c r="E10" s="24"/>
      <c r="F10" s="24"/>
      <c r="G10" s="24"/>
      <c r="H10" s="24"/>
      <c r="I10" s="24"/>
      <c r="J10" s="364"/>
      <c r="K10" s="24"/>
      <c r="L10" s="24">
        <f t="shared" si="0"/>
        <v>0</v>
      </c>
      <c r="M10" s="24"/>
      <c r="N10" s="24"/>
      <c r="O10" s="24"/>
      <c r="P10" s="24"/>
      <c r="Q10" s="24"/>
      <c r="R10" s="24"/>
      <c r="S10" s="217"/>
      <c r="T10" s="364"/>
      <c r="U10" s="217"/>
      <c r="V10" s="24">
        <f t="shared" si="1"/>
        <v>0</v>
      </c>
      <c r="W10" s="24"/>
      <c r="X10" s="24">
        <f t="shared" si="2"/>
        <v>0</v>
      </c>
      <c r="Y10" s="24"/>
      <c r="Z10" s="24">
        <f t="shared" si="3"/>
        <v>0</v>
      </c>
      <c r="AA10" s="251"/>
      <c r="AB10" s="20"/>
    </row>
    <row r="11" spans="2:28" s="210" customFormat="1" ht="19.5" customHeight="1">
      <c r="B11" s="222" t="s">
        <v>211</v>
      </c>
      <c r="C11" s="72"/>
      <c r="D11" s="24"/>
      <c r="E11" s="24"/>
      <c r="F11" s="24"/>
      <c r="G11" s="24"/>
      <c r="H11" s="24"/>
      <c r="I11" s="24"/>
      <c r="J11" s="364"/>
      <c r="K11" s="24"/>
      <c r="L11" s="24">
        <f t="shared" si="0"/>
        <v>0</v>
      </c>
      <c r="M11" s="24"/>
      <c r="N11" s="24"/>
      <c r="O11" s="24"/>
      <c r="P11" s="24"/>
      <c r="Q11" s="24"/>
      <c r="R11" s="24"/>
      <c r="S11" s="217"/>
      <c r="T11" s="364"/>
      <c r="U11" s="217"/>
      <c r="V11" s="24">
        <f t="shared" si="1"/>
        <v>0</v>
      </c>
      <c r="W11" s="24"/>
      <c r="X11" s="24">
        <f t="shared" si="2"/>
        <v>0</v>
      </c>
      <c r="Y11" s="24"/>
      <c r="Z11" s="24">
        <f t="shared" si="3"/>
        <v>0</v>
      </c>
      <c r="AA11" s="251"/>
      <c r="AB11" s="20"/>
    </row>
    <row r="12" spans="2:28" s="210" customFormat="1" ht="19.5" customHeight="1">
      <c r="B12" s="222" t="s">
        <v>141</v>
      </c>
      <c r="C12" s="72"/>
      <c r="D12" s="24"/>
      <c r="E12" s="24"/>
      <c r="F12" s="24"/>
      <c r="G12" s="24"/>
      <c r="H12" s="24"/>
      <c r="I12" s="24"/>
      <c r="J12" s="364"/>
      <c r="K12" s="24"/>
      <c r="L12" s="24">
        <f t="shared" si="0"/>
        <v>0</v>
      </c>
      <c r="M12" s="24"/>
      <c r="N12" s="24"/>
      <c r="O12" s="24"/>
      <c r="P12" s="24"/>
      <c r="Q12" s="24"/>
      <c r="R12" s="24"/>
      <c r="S12" s="217"/>
      <c r="T12" s="364"/>
      <c r="U12" s="217">
        <v>96</v>
      </c>
      <c r="V12" s="24">
        <f t="shared" si="1"/>
        <v>0</v>
      </c>
      <c r="W12" s="24"/>
      <c r="X12" s="24">
        <f t="shared" si="2"/>
        <v>0</v>
      </c>
      <c r="Y12" s="24"/>
      <c r="Z12" s="24">
        <f t="shared" si="3"/>
        <v>0</v>
      </c>
      <c r="AA12" s="251"/>
      <c r="AB12" s="20"/>
    </row>
    <row r="13" spans="2:28" s="210" customFormat="1" ht="19.5" customHeight="1">
      <c r="B13" s="222" t="s">
        <v>142</v>
      </c>
      <c r="C13" s="72"/>
      <c r="D13" s="24"/>
      <c r="E13" s="24"/>
      <c r="F13" s="24"/>
      <c r="G13" s="24"/>
      <c r="H13" s="24"/>
      <c r="I13" s="24"/>
      <c r="J13" s="363"/>
      <c r="K13" s="24"/>
      <c r="L13" s="24">
        <f t="shared" si="0"/>
        <v>0</v>
      </c>
      <c r="M13" s="24"/>
      <c r="N13" s="24"/>
      <c r="O13" s="24"/>
      <c r="P13" s="24"/>
      <c r="Q13" s="24"/>
      <c r="R13" s="24"/>
      <c r="S13" s="217"/>
      <c r="T13" s="364"/>
      <c r="U13" s="217">
        <v>95</v>
      </c>
      <c r="V13" s="24">
        <f t="shared" si="1"/>
        <v>0</v>
      </c>
      <c r="W13" s="24"/>
      <c r="X13" s="24">
        <f t="shared" si="2"/>
        <v>0</v>
      </c>
      <c r="Y13" s="24"/>
      <c r="Z13" s="24">
        <f t="shared" si="3"/>
        <v>0</v>
      </c>
      <c r="AA13" s="251"/>
      <c r="AB13" s="24"/>
    </row>
    <row r="14" spans="2:27" s="210" customFormat="1" ht="19.5" customHeight="1">
      <c r="B14" s="251" t="s">
        <v>212</v>
      </c>
      <c r="C14" s="251"/>
      <c r="D14" s="208">
        <f>SUM(D6:D13)</f>
        <v>0</v>
      </c>
      <c r="E14" s="24"/>
      <c r="F14" s="208">
        <f>SUM(F6:F13)</f>
        <v>0</v>
      </c>
      <c r="G14" s="24"/>
      <c r="H14" s="208">
        <f>SUM(H6:H13)</f>
        <v>0</v>
      </c>
      <c r="I14" s="24"/>
      <c r="J14" s="364">
        <f>SUM(J6:J13)</f>
        <v>0</v>
      </c>
      <c r="K14" s="24"/>
      <c r="L14" s="208">
        <f>SUM(L6:L13)</f>
        <v>0</v>
      </c>
      <c r="M14" s="24"/>
      <c r="N14" s="208">
        <f>SUM(N6:N13)</f>
        <v>0</v>
      </c>
      <c r="O14" s="24"/>
      <c r="P14" s="208">
        <f>SUM(P6:P13)</f>
        <v>0</v>
      </c>
      <c r="Q14" s="24"/>
      <c r="R14" s="208">
        <f>SUM(R6:R13)</f>
        <v>0</v>
      </c>
      <c r="S14" s="24"/>
      <c r="T14" s="208">
        <f>SUM(T6:T13)</f>
        <v>0</v>
      </c>
      <c r="U14" s="24"/>
      <c r="V14" s="208">
        <f>SUM(V6:V13)</f>
        <v>0</v>
      </c>
      <c r="W14" s="24"/>
      <c r="X14" s="208">
        <f>SUM(X6:X13)</f>
        <v>0</v>
      </c>
      <c r="Y14" s="24"/>
      <c r="Z14" s="208">
        <f>SUM(Z6:Z13)</f>
        <v>0</v>
      </c>
      <c r="AA14" s="251"/>
    </row>
    <row r="15" spans="2:27" s="210" customFormat="1" ht="19.5" customHeight="1">
      <c r="B15" s="316" t="s">
        <v>213</v>
      </c>
      <c r="C15" s="251"/>
      <c r="D15" s="24"/>
      <c r="E15" s="24"/>
      <c r="F15" s="24"/>
      <c r="G15" s="24"/>
      <c r="H15" s="24"/>
      <c r="I15" s="24"/>
      <c r="J15" s="364"/>
      <c r="K15" s="24"/>
      <c r="L15" s="24">
        <f t="shared" si="0"/>
        <v>0</v>
      </c>
      <c r="M15" s="24"/>
      <c r="N15" s="414"/>
      <c r="O15" s="415"/>
      <c r="P15" s="415"/>
      <c r="Q15" s="415"/>
      <c r="R15" s="415"/>
      <c r="S15" s="415"/>
      <c r="T15" s="415"/>
      <c r="U15" s="415"/>
      <c r="V15" s="416"/>
      <c r="W15" s="24"/>
      <c r="X15" s="24">
        <f>L15</f>
        <v>0</v>
      </c>
      <c r="Y15" s="24"/>
      <c r="Z15" s="24">
        <f>D15</f>
        <v>0</v>
      </c>
      <c r="AA15" s="251"/>
    </row>
    <row r="16" spans="2:27" s="210" customFormat="1" ht="26.25" customHeight="1">
      <c r="B16" s="317" t="s">
        <v>510</v>
      </c>
      <c r="C16" s="251"/>
      <c r="D16" s="24"/>
      <c r="E16" s="24"/>
      <c r="F16" s="24"/>
      <c r="G16" s="24"/>
      <c r="H16" s="24"/>
      <c r="I16" s="24"/>
      <c r="J16" s="364"/>
      <c r="K16" s="24"/>
      <c r="L16" s="24">
        <f t="shared" si="0"/>
        <v>0</v>
      </c>
      <c r="M16" s="24"/>
      <c r="N16" s="417"/>
      <c r="O16" s="418"/>
      <c r="P16" s="418"/>
      <c r="Q16" s="418"/>
      <c r="R16" s="418"/>
      <c r="S16" s="418"/>
      <c r="T16" s="418"/>
      <c r="U16" s="418"/>
      <c r="V16" s="419"/>
      <c r="W16" s="24"/>
      <c r="X16" s="24">
        <f>L16</f>
        <v>0</v>
      </c>
      <c r="Y16" s="24"/>
      <c r="Z16" s="24">
        <f>D16</f>
        <v>0</v>
      </c>
      <c r="AA16" s="251"/>
    </row>
    <row r="17" spans="2:27" s="210" customFormat="1" ht="19.5" customHeight="1">
      <c r="B17" s="316" t="s">
        <v>214</v>
      </c>
      <c r="C17" s="251"/>
      <c r="D17" s="24"/>
      <c r="E17" s="24"/>
      <c r="F17" s="24"/>
      <c r="G17" s="24"/>
      <c r="H17" s="24"/>
      <c r="I17" s="24"/>
      <c r="J17" s="364"/>
      <c r="K17" s="24"/>
      <c r="L17" s="24">
        <f t="shared" si="0"/>
        <v>0</v>
      </c>
      <c r="M17" s="24"/>
      <c r="N17" s="417"/>
      <c r="O17" s="418"/>
      <c r="P17" s="418"/>
      <c r="Q17" s="418"/>
      <c r="R17" s="418"/>
      <c r="S17" s="418"/>
      <c r="T17" s="418"/>
      <c r="U17" s="418"/>
      <c r="V17" s="419"/>
      <c r="W17" s="24"/>
      <c r="X17" s="24">
        <f>L17</f>
        <v>0</v>
      </c>
      <c r="Y17" s="24"/>
      <c r="Z17" s="24">
        <f>D17</f>
        <v>0</v>
      </c>
      <c r="AA17" s="251"/>
    </row>
    <row r="18" spans="1:27" s="210" customFormat="1" ht="19.5" customHeight="1" thickBot="1">
      <c r="A18" s="210">
        <v>10</v>
      </c>
      <c r="B18" s="556"/>
      <c r="C18" s="556"/>
      <c r="D18" s="27">
        <f>SUM(D14:D17)</f>
        <v>0</v>
      </c>
      <c r="E18" s="24"/>
      <c r="F18" s="27">
        <f>SUM(F14:F17)</f>
        <v>0</v>
      </c>
      <c r="G18" s="24"/>
      <c r="H18" s="27">
        <f>SUM(H14:H17)</f>
        <v>0</v>
      </c>
      <c r="I18" s="24"/>
      <c r="J18" s="27">
        <f>SUM(J14:J17)</f>
        <v>0</v>
      </c>
      <c r="K18" s="24"/>
      <c r="L18" s="27">
        <f>SUM(L14:L17)</f>
        <v>0</v>
      </c>
      <c r="M18" s="24"/>
      <c r="N18" s="27">
        <f>SUM(N14:N17)</f>
        <v>0</v>
      </c>
      <c r="O18" s="24"/>
      <c r="P18" s="27">
        <f>SUM(P14:P17)</f>
        <v>0</v>
      </c>
      <c r="Q18" s="24"/>
      <c r="R18" s="27">
        <f>SUM(R14:R17)</f>
        <v>0</v>
      </c>
      <c r="S18" s="24"/>
      <c r="T18" s="27">
        <f>SUM(T14:T17)</f>
        <v>0</v>
      </c>
      <c r="U18" s="24"/>
      <c r="V18" s="27">
        <f>SUM(V14:V17)</f>
        <v>0</v>
      </c>
      <c r="W18" s="24"/>
      <c r="X18" s="27">
        <f>SUM(X14:X17)</f>
        <v>0</v>
      </c>
      <c r="Y18" s="24"/>
      <c r="Z18" s="27">
        <f>SUM(Z14:Z17)</f>
        <v>0</v>
      </c>
      <c r="AA18" s="251"/>
    </row>
    <row r="19" spans="4:26" s="210" customFormat="1" ht="18" customHeight="1" thickTop="1">
      <c r="D19" s="24"/>
      <c r="E19" s="20"/>
      <c r="F19" s="24"/>
      <c r="G19" s="24"/>
      <c r="H19" s="24"/>
      <c r="I19" s="20"/>
      <c r="J19" s="24"/>
      <c r="K19" s="20"/>
      <c r="L19" s="24"/>
      <c r="M19" s="20"/>
      <c r="N19" s="24"/>
      <c r="O19" s="20"/>
      <c r="P19" s="24"/>
      <c r="Q19" s="24"/>
      <c r="R19" s="24"/>
      <c r="S19" s="20"/>
      <c r="T19" s="24"/>
      <c r="U19" s="20"/>
      <c r="V19" s="24"/>
      <c r="W19" s="20"/>
      <c r="X19" s="24"/>
      <c r="Y19" s="20"/>
      <c r="Z19" s="24"/>
    </row>
    <row r="20" spans="2:3" s="210" customFormat="1" ht="21" customHeight="1">
      <c r="B20" s="77" t="s">
        <v>250</v>
      </c>
      <c r="C20" s="44"/>
    </row>
    <row r="21" spans="2:27" s="210" customFormat="1" ht="21" customHeight="1">
      <c r="B21" s="6" t="s">
        <v>591</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75"/>
    </row>
    <row r="22" spans="2:22" s="210" customFormat="1" ht="21" customHeight="1">
      <c r="B22" s="6" t="s">
        <v>251</v>
      </c>
      <c r="C22" s="224"/>
      <c r="D22" s="224"/>
      <c r="E22" s="224"/>
      <c r="F22" s="224"/>
      <c r="G22" s="224"/>
      <c r="H22" s="224"/>
      <c r="I22" s="224"/>
      <c r="J22" s="224"/>
      <c r="K22" s="224"/>
      <c r="L22" s="224"/>
      <c r="M22" s="224"/>
      <c r="N22" s="224"/>
      <c r="O22" s="224"/>
      <c r="P22" s="224"/>
      <c r="Q22" s="224"/>
      <c r="R22" s="224"/>
      <c r="S22" s="224"/>
      <c r="T22" s="224"/>
      <c r="U22" s="224"/>
      <c r="V22" s="224"/>
    </row>
    <row r="23" spans="2:22" s="210" customFormat="1" ht="21" customHeight="1">
      <c r="B23" s="6" t="s">
        <v>252</v>
      </c>
      <c r="C23" s="224"/>
      <c r="D23" s="224"/>
      <c r="E23" s="224"/>
      <c r="F23" s="224"/>
      <c r="G23" s="224"/>
      <c r="H23" s="224"/>
      <c r="I23" s="224"/>
      <c r="J23" s="224"/>
      <c r="K23" s="224"/>
      <c r="L23" s="224"/>
      <c r="M23" s="224"/>
      <c r="N23" s="224"/>
      <c r="O23" s="224"/>
      <c r="P23" s="224"/>
      <c r="Q23" s="224"/>
      <c r="R23" s="224"/>
      <c r="S23" s="224"/>
      <c r="T23" s="224"/>
      <c r="U23" s="224"/>
      <c r="V23" s="224"/>
    </row>
    <row r="24" spans="1:26" s="210" customFormat="1" ht="21" customHeight="1">
      <c r="A24" s="318"/>
      <c r="B24" s="6" t="s">
        <v>590</v>
      </c>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row>
    <row r="25" spans="1:26" s="210" customFormat="1" ht="21" customHeight="1">
      <c r="A25" s="318"/>
      <c r="B25" s="6" t="s">
        <v>589</v>
      </c>
      <c r="C25" s="75"/>
      <c r="D25" s="75"/>
      <c r="E25" s="75"/>
      <c r="F25" s="75"/>
      <c r="G25" s="75"/>
      <c r="H25" s="75"/>
      <c r="I25" s="75"/>
      <c r="J25" s="75"/>
      <c r="K25" s="75"/>
      <c r="L25" s="75"/>
      <c r="M25" s="75"/>
      <c r="N25" s="75"/>
      <c r="O25" s="75"/>
      <c r="P25" s="75"/>
      <c r="Q25" s="75"/>
      <c r="R25" s="75"/>
      <c r="S25" s="75"/>
      <c r="T25" s="75"/>
      <c r="U25" s="75"/>
      <c r="V25" s="75"/>
      <c r="W25" s="75"/>
      <c r="X25" s="75"/>
      <c r="Y25" s="75"/>
      <c r="Z25" s="75"/>
    </row>
    <row r="26" spans="1:3" s="210" customFormat="1" ht="21" customHeight="1">
      <c r="A26" s="32"/>
      <c r="B26" s="6"/>
      <c r="C26" s="29"/>
    </row>
    <row r="27" spans="1:26" s="210" customFormat="1" ht="21" customHeight="1">
      <c r="A27" s="32"/>
      <c r="B27" s="6"/>
      <c r="C27" s="6"/>
      <c r="D27" s="6"/>
      <c r="E27" s="6"/>
      <c r="F27" s="6"/>
      <c r="G27" s="6"/>
      <c r="H27" s="6"/>
      <c r="I27" s="6"/>
      <c r="J27" s="6"/>
      <c r="K27" s="6"/>
      <c r="L27" s="6"/>
      <c r="M27" s="6"/>
      <c r="N27" s="6"/>
      <c r="O27" s="6"/>
      <c r="P27" s="6"/>
      <c r="Q27" s="6"/>
      <c r="R27" s="6"/>
      <c r="S27" s="6"/>
      <c r="T27" s="6"/>
      <c r="U27" s="6"/>
      <c r="V27" s="6"/>
      <c r="W27" s="6"/>
      <c r="X27" s="6"/>
      <c r="Y27" s="6"/>
      <c r="Z27" s="6"/>
    </row>
    <row r="28" spans="2:26" ht="21" customHeight="1">
      <c r="B28" s="6"/>
      <c r="C28" s="6"/>
      <c r="D28" s="6"/>
      <c r="E28" s="6"/>
      <c r="F28" s="6"/>
      <c r="G28" s="6"/>
      <c r="H28" s="6"/>
      <c r="I28" s="6"/>
      <c r="J28" s="6"/>
      <c r="K28" s="6"/>
      <c r="L28" s="6"/>
      <c r="M28" s="6"/>
      <c r="N28" s="6"/>
      <c r="O28" s="6"/>
      <c r="P28" s="6"/>
      <c r="Q28" s="6"/>
      <c r="R28" s="6"/>
      <c r="S28" s="6"/>
      <c r="T28" s="6"/>
      <c r="U28" s="6"/>
      <c r="V28" s="6"/>
      <c r="W28" s="6"/>
      <c r="X28" s="6"/>
      <c r="Y28" s="6"/>
      <c r="Z28" s="6"/>
    </row>
    <row r="29" spans="2:26" ht="21" customHeight="1">
      <c r="B29" s="6"/>
      <c r="C29" s="6"/>
      <c r="D29" s="6"/>
      <c r="E29" s="6"/>
      <c r="F29" s="6"/>
      <c r="G29" s="6"/>
      <c r="H29" s="6"/>
      <c r="I29" s="6"/>
      <c r="J29" s="6"/>
      <c r="K29" s="6"/>
      <c r="L29" s="6"/>
      <c r="M29" s="6"/>
      <c r="N29" s="6"/>
      <c r="O29" s="6"/>
      <c r="P29" s="6"/>
      <c r="Q29" s="6"/>
      <c r="R29" s="6"/>
      <c r="S29" s="6"/>
      <c r="T29" s="6"/>
      <c r="U29" s="6"/>
      <c r="V29" s="6"/>
      <c r="W29" s="6"/>
      <c r="X29" s="6"/>
      <c r="Y29" s="6"/>
      <c r="Z29" s="6"/>
    </row>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sheetData>
  <sheetProtection/>
  <mergeCells count="10">
    <mergeCell ref="N3:V3"/>
    <mergeCell ref="X3:Z3"/>
    <mergeCell ref="R4:R5"/>
    <mergeCell ref="T4:T5"/>
    <mergeCell ref="B18:C18"/>
    <mergeCell ref="H4:H5"/>
    <mergeCell ref="F4:F5"/>
    <mergeCell ref="J4:J5"/>
    <mergeCell ref="B3:B5"/>
    <mergeCell ref="D3:L3"/>
  </mergeCells>
  <printOptions horizontalCentered="1"/>
  <pageMargins left="0.1968503937007874" right="0.1968503937007874" top="1.1811023622047245" bottom="0.5905511811023623" header="0.1968503937007874" footer="0"/>
  <pageSetup horizontalDpi="600" verticalDpi="600" orientation="landscape" paperSize="9" scale="75" r:id="rId1"/>
  <headerFooter alignWithMargins="0">
    <oddHeader>&amp;C&amp;"Arial,Bold"&amp;18شركت نمونه (سهامي خاص )
يادداشتهاي توضيحي همراه 
&amp;Uبراي سال مالي منتهي به 29اسفند 1384</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P32"/>
  <sheetViews>
    <sheetView rightToLeft="1" zoomScaleSheetLayoutView="75" zoomScalePageLayoutView="0" workbookViewId="0" topLeftCell="A10">
      <selection activeCell="N25" sqref="N25"/>
    </sheetView>
  </sheetViews>
  <sheetFormatPr defaultColWidth="9.140625" defaultRowHeight="12.75"/>
  <cols>
    <col min="1" max="1" width="4.7109375" style="272" customWidth="1"/>
    <col min="2" max="2" width="17.7109375" style="0" customWidth="1"/>
    <col min="3" max="3" width="1.7109375" style="0" customWidth="1"/>
    <col min="4" max="4" width="9.7109375" style="0" customWidth="1"/>
    <col min="5" max="5" width="1.7109375" style="0" customWidth="1"/>
    <col min="6" max="6" width="9.7109375" style="0" customWidth="1"/>
    <col min="7" max="7" width="1.7109375" style="0" customWidth="1"/>
    <col min="8" max="8" width="15.7109375" style="0" customWidth="1"/>
    <col min="9" max="9" width="1.7109375" style="0" customWidth="1"/>
    <col min="10" max="10" width="15.7109375" style="0" customWidth="1"/>
    <col min="11" max="11" width="1.7109375" style="257" customWidth="1"/>
    <col min="12" max="12" width="15.7109375" style="0" customWidth="1"/>
    <col min="13" max="13" width="1.7109375" style="0" customWidth="1"/>
    <col min="14" max="14" width="15.7109375" style="0" customWidth="1"/>
    <col min="15" max="15" width="1.7109375" style="0" customWidth="1"/>
    <col min="16" max="16" width="15.7109375" style="0" customWidth="1"/>
    <col min="17" max="17" width="1.7109375" style="0" customWidth="1"/>
  </cols>
  <sheetData>
    <row r="1" spans="1:12" ht="18" customHeight="1">
      <c r="A1" s="32"/>
      <c r="B1" s="524" t="s">
        <v>368</v>
      </c>
      <c r="C1" s="524"/>
      <c r="D1" s="524"/>
      <c r="E1" s="524"/>
      <c r="F1" s="524"/>
      <c r="G1" s="524"/>
      <c r="H1" s="524"/>
      <c r="I1" s="524"/>
      <c r="J1" s="524"/>
      <c r="K1" s="524"/>
      <c r="L1" s="524"/>
    </row>
    <row r="2" spans="1:12" ht="18" customHeight="1">
      <c r="A2" s="32"/>
      <c r="B2" s="198"/>
      <c r="C2" s="198"/>
      <c r="D2" s="198"/>
      <c r="E2" s="198"/>
      <c r="F2" s="198"/>
      <c r="G2" s="198"/>
      <c r="H2" s="118" t="s">
        <v>585</v>
      </c>
      <c r="I2" s="117"/>
      <c r="J2" s="118" t="s">
        <v>587</v>
      </c>
      <c r="K2" s="422"/>
      <c r="L2" s="198"/>
    </row>
    <row r="3" spans="1:12" ht="18" customHeight="1">
      <c r="A3" s="32"/>
      <c r="B3" s="198"/>
      <c r="C3" s="198"/>
      <c r="D3" s="198"/>
      <c r="E3" s="198"/>
      <c r="F3" s="198"/>
      <c r="G3" s="198"/>
      <c r="H3" s="119" t="s">
        <v>99</v>
      </c>
      <c r="I3" s="116"/>
      <c r="J3" s="119" t="s">
        <v>99</v>
      </c>
      <c r="K3" s="422"/>
      <c r="L3" s="198"/>
    </row>
    <row r="4" spans="1:12" ht="18" customHeight="1">
      <c r="A4" s="32">
        <v>111</v>
      </c>
      <c r="B4" s="198" t="s">
        <v>369</v>
      </c>
      <c r="C4" s="198"/>
      <c r="D4" s="198"/>
      <c r="E4" s="198"/>
      <c r="F4" s="198"/>
      <c r="G4" s="198"/>
      <c r="H4" s="172">
        <f>SUMIF('تراز آزمایشی'!$H$3:$H$1000,A4,'تراز آزمایشی'!$K$3:$K$1000)-SUMIF('تراز آزمایشی'!$H$3:$H$1000,A4,'تراز آزمایشی'!$L$3:$L$1000)</f>
        <v>0</v>
      </c>
      <c r="I4" s="116"/>
      <c r="J4" s="119"/>
      <c r="K4" s="422"/>
      <c r="L4" s="198"/>
    </row>
    <row r="5" spans="1:12" ht="18" customHeight="1">
      <c r="A5" s="32">
        <v>112</v>
      </c>
      <c r="B5" s="198" t="s">
        <v>370</v>
      </c>
      <c r="C5" s="198"/>
      <c r="D5" s="198"/>
      <c r="E5" s="198"/>
      <c r="F5" s="198"/>
      <c r="G5" s="198"/>
      <c r="H5" s="172">
        <f>SUMIF('تراز آزمایشی'!$H$3:$H$1000,A5,'تراز آزمایشی'!$K$3:$K$1000)-SUMIF('تراز آزمایشی'!$H$3:$H$1000,A5,'تراز آزمایشی'!$L$3:$L$1000)</f>
        <v>0</v>
      </c>
      <c r="I5" s="116"/>
      <c r="J5" s="119"/>
      <c r="K5" s="422"/>
      <c r="L5" s="198"/>
    </row>
    <row r="6" spans="1:12" ht="18" customHeight="1">
      <c r="A6" s="32">
        <v>113</v>
      </c>
      <c r="B6" s="198" t="s">
        <v>371</v>
      </c>
      <c r="C6" s="198"/>
      <c r="D6" s="198"/>
      <c r="E6" s="198"/>
      <c r="F6" s="198"/>
      <c r="G6" s="198"/>
      <c r="H6" s="172">
        <f>SUMIF('تراز آزمایشی'!$H$3:$H$1000,A6,'تراز آزمایشی'!$K$3:$K$1000)-SUMIF('تراز آزمایشی'!$H$3:$H$1000,A6,'تراز آزمایشی'!$L$3:$L$1000)</f>
        <v>0</v>
      </c>
      <c r="I6" s="198"/>
      <c r="J6" s="198"/>
      <c r="K6" s="422"/>
      <c r="L6" s="198"/>
    </row>
    <row r="7" spans="1:12" ht="18" customHeight="1" thickBot="1">
      <c r="A7" s="32">
        <v>11</v>
      </c>
      <c r="B7" s="198"/>
      <c r="C7" s="198"/>
      <c r="D7" s="198"/>
      <c r="E7" s="198"/>
      <c r="F7" s="198"/>
      <c r="G7" s="198"/>
      <c r="H7" s="440">
        <f>SUM(H4:H6)</f>
        <v>0</v>
      </c>
      <c r="I7" s="198"/>
      <c r="J7" s="421">
        <f>SUM(J4:J6)</f>
        <v>0</v>
      </c>
      <c r="K7" s="422"/>
      <c r="L7" s="198"/>
    </row>
    <row r="8" spans="1:12" ht="18" customHeight="1" thickTop="1">
      <c r="A8" s="32"/>
      <c r="B8" s="198"/>
      <c r="C8" s="198"/>
      <c r="D8" s="198"/>
      <c r="E8" s="198"/>
      <c r="F8" s="198"/>
      <c r="G8" s="198"/>
      <c r="H8" s="276"/>
      <c r="I8" s="198"/>
      <c r="J8" s="276"/>
      <c r="K8" s="422"/>
      <c r="L8" s="198"/>
    </row>
    <row r="9" spans="1:12" ht="18" customHeight="1">
      <c r="A9" s="32"/>
      <c r="B9" s="198"/>
      <c r="C9" s="198"/>
      <c r="D9" s="198"/>
      <c r="E9" s="198"/>
      <c r="F9" s="198"/>
      <c r="G9" s="198"/>
      <c r="H9" s="198"/>
      <c r="I9" s="198"/>
      <c r="J9" s="198"/>
      <c r="K9" s="422"/>
      <c r="L9" s="198"/>
    </row>
    <row r="10" spans="1:12" ht="18" customHeight="1">
      <c r="A10" s="32"/>
      <c r="B10" s="524" t="s">
        <v>364</v>
      </c>
      <c r="C10" s="524"/>
      <c r="D10" s="524"/>
      <c r="E10" s="524"/>
      <c r="F10" s="524"/>
      <c r="G10" s="524"/>
      <c r="H10" s="524"/>
      <c r="I10" s="524"/>
      <c r="J10" s="524"/>
      <c r="K10" s="524"/>
      <c r="L10" s="524"/>
    </row>
    <row r="11" spans="1:12" ht="18" customHeight="1">
      <c r="A11" s="32"/>
      <c r="B11" s="95"/>
      <c r="C11" s="95"/>
      <c r="D11" s="117"/>
      <c r="E11" s="117"/>
      <c r="F11" s="117"/>
      <c r="G11" s="117"/>
      <c r="H11" s="118" t="s">
        <v>585</v>
      </c>
      <c r="I11" s="117"/>
      <c r="J11" s="118" t="s">
        <v>587</v>
      </c>
      <c r="K11" s="423"/>
      <c r="L11" s="95"/>
    </row>
    <row r="12" spans="1:12" ht="18" customHeight="1">
      <c r="A12" s="32"/>
      <c r="B12" s="95"/>
      <c r="C12" s="95"/>
      <c r="D12" s="116"/>
      <c r="E12" s="116"/>
      <c r="F12" s="116"/>
      <c r="G12" s="116"/>
      <c r="H12" s="119" t="s">
        <v>99</v>
      </c>
      <c r="I12" s="116"/>
      <c r="J12" s="119" t="s">
        <v>99</v>
      </c>
      <c r="K12" s="119"/>
      <c r="L12" s="95"/>
    </row>
    <row r="13" spans="1:12" ht="18" customHeight="1">
      <c r="A13" s="32"/>
      <c r="B13" s="39" t="s">
        <v>225</v>
      </c>
      <c r="C13" s="39"/>
      <c r="D13" s="108"/>
      <c r="E13" s="108"/>
      <c r="F13" s="108"/>
      <c r="G13" s="108"/>
      <c r="H13" s="130">
        <f>N27</f>
        <v>0</v>
      </c>
      <c r="I13" s="130"/>
      <c r="J13" s="130"/>
      <c r="K13" s="172"/>
      <c r="L13" s="95"/>
    </row>
    <row r="14" spans="1:12" ht="18" customHeight="1">
      <c r="A14" s="32">
        <v>122</v>
      </c>
      <c r="B14" s="39" t="s">
        <v>366</v>
      </c>
      <c r="C14" s="39"/>
      <c r="D14" s="108"/>
      <c r="E14" s="108"/>
      <c r="F14" s="108"/>
      <c r="G14" s="108"/>
      <c r="H14" s="172">
        <f>SUMIF('تراز آزمایشی'!$H$3:$H$1000,A14,'تراز آزمایشی'!$K$3:$K$1000)-SUMIF('تراز آزمایشی'!$H$3:$H$1000,A14,'تراز آزمایشی'!$L$3:$L$1000)</f>
        <v>0</v>
      </c>
      <c r="I14" s="130"/>
      <c r="J14" s="130"/>
      <c r="K14" s="172"/>
      <c r="L14" s="95"/>
    </row>
    <row r="15" spans="1:12" ht="18" customHeight="1">
      <c r="A15" s="32">
        <v>123</v>
      </c>
      <c r="B15" s="39" t="s">
        <v>253</v>
      </c>
      <c r="C15" s="39"/>
      <c r="D15" s="105"/>
      <c r="E15" s="105"/>
      <c r="F15" s="105"/>
      <c r="G15" s="105"/>
      <c r="H15" s="172">
        <f>SUMIF('تراز آزمایشی'!$H$3:$H$1000,A15,'تراز آزمایشی'!$K$3:$K$1000)-SUMIF('تراز آزمایشی'!$H$3:$H$1000,A15,'تراز آزمایشی'!$L$3:$L$1000)</f>
        <v>0</v>
      </c>
      <c r="I15" s="140"/>
      <c r="J15" s="120"/>
      <c r="K15" s="424"/>
      <c r="L15" s="95"/>
    </row>
    <row r="16" spans="1:12" ht="18" customHeight="1" thickBot="1">
      <c r="A16" s="32">
        <v>12</v>
      </c>
      <c r="B16" s="95"/>
      <c r="C16" s="95"/>
      <c r="D16" s="143"/>
      <c r="E16" s="143"/>
      <c r="F16" s="143"/>
      <c r="G16" s="143"/>
      <c r="H16" s="123">
        <f>SUM(H13:H15)</f>
        <v>0</v>
      </c>
      <c r="I16" s="142"/>
      <c r="J16" s="123">
        <f>SUM(J13:J15)</f>
        <v>0</v>
      </c>
      <c r="K16" s="424"/>
      <c r="L16" s="95"/>
    </row>
    <row r="17" spans="1:12" ht="18" customHeight="1" thickTop="1">
      <c r="A17" s="32"/>
      <c r="B17" s="116"/>
      <c r="C17" s="116"/>
      <c r="D17" s="95"/>
      <c r="E17" s="95"/>
      <c r="F17" s="95"/>
      <c r="G17" s="95"/>
      <c r="H17" s="95"/>
      <c r="I17" s="95"/>
      <c r="J17" s="95"/>
      <c r="K17" s="425"/>
      <c r="L17" s="95"/>
    </row>
    <row r="18" spans="1:12" ht="18" customHeight="1">
      <c r="A18" s="32"/>
      <c r="B18" s="39" t="s">
        <v>365</v>
      </c>
      <c r="C18" s="114"/>
      <c r="D18" s="95"/>
      <c r="E18" s="95"/>
      <c r="F18" s="95"/>
      <c r="G18" s="95"/>
      <c r="H18" s="95"/>
      <c r="I18" s="95"/>
      <c r="J18" s="95"/>
      <c r="K18" s="425"/>
      <c r="L18" s="95"/>
    </row>
    <row r="19" spans="1:16" ht="18" customHeight="1">
      <c r="A19" s="32"/>
      <c r="B19" s="110"/>
      <c r="D19" s="548" t="s">
        <v>585</v>
      </c>
      <c r="E19" s="548"/>
      <c r="F19" s="548"/>
      <c r="G19" s="548"/>
      <c r="H19" s="548"/>
      <c r="I19" s="548"/>
      <c r="J19" s="548"/>
      <c r="K19" s="548"/>
      <c r="L19" s="548"/>
      <c r="M19" s="548"/>
      <c r="N19" s="548"/>
      <c r="P19" s="118" t="s">
        <v>587</v>
      </c>
    </row>
    <row r="20" spans="1:16" s="2" customFormat="1" ht="25.5" customHeight="1">
      <c r="A20" s="32"/>
      <c r="B20" s="145"/>
      <c r="C20" s="3"/>
      <c r="D20" s="100" t="s">
        <v>94</v>
      </c>
      <c r="E20" s="3"/>
      <c r="F20" s="197" t="s">
        <v>513</v>
      </c>
      <c r="G20" s="3"/>
      <c r="H20" s="236" t="s">
        <v>254</v>
      </c>
      <c r="I20" s="236"/>
      <c r="J20" s="113" t="s">
        <v>227</v>
      </c>
      <c r="K20" s="168"/>
      <c r="L20" s="236" t="s">
        <v>255</v>
      </c>
      <c r="N20" s="113" t="s">
        <v>228</v>
      </c>
      <c r="O20" s="145"/>
      <c r="P20" s="144" t="s">
        <v>228</v>
      </c>
    </row>
    <row r="21" spans="1:16" ht="25.5" customHeight="1">
      <c r="A21" s="32"/>
      <c r="B21" s="235" t="s">
        <v>230</v>
      </c>
      <c r="C21" s="39"/>
      <c r="H21" s="237" t="s">
        <v>516</v>
      </c>
      <c r="I21" s="39"/>
      <c r="J21" s="237" t="s">
        <v>516</v>
      </c>
      <c r="K21" s="103"/>
      <c r="L21" s="237" t="s">
        <v>516</v>
      </c>
      <c r="N21" s="237" t="s">
        <v>516</v>
      </c>
      <c r="O21" s="39"/>
      <c r="P21" s="237" t="s">
        <v>516</v>
      </c>
    </row>
    <row r="22" spans="1:16" ht="18" customHeight="1">
      <c r="A22" s="32">
        <v>1211</v>
      </c>
      <c r="B22" s="39" t="s">
        <v>499</v>
      </c>
      <c r="C22" s="39"/>
      <c r="H22" s="441"/>
      <c r="I22" s="39"/>
      <c r="J22" s="172">
        <f>SUMIF('تراز آزمایشی'!$H$3:$H$1000,A22,'تراز آزمایشی'!$K$3:$K$1000)</f>
        <v>0</v>
      </c>
      <c r="K22" s="103">
        <v>1221</v>
      </c>
      <c r="L22" s="172">
        <f>SUMIF('تراز آزمایشی'!$H$3:$H$1000,K22,'تراز آزمایشی'!$L$3:$L$1000)</f>
        <v>0</v>
      </c>
      <c r="N22" s="441">
        <f>J22-L22</f>
        <v>0</v>
      </c>
      <c r="O22" s="39"/>
      <c r="P22" s="441"/>
    </row>
    <row r="23" spans="1:16" ht="18" customHeight="1">
      <c r="A23" s="32">
        <v>1212</v>
      </c>
      <c r="B23" s="39" t="s">
        <v>500</v>
      </c>
      <c r="C23" s="39"/>
      <c r="H23" s="441"/>
      <c r="I23" s="39"/>
      <c r="J23" s="172">
        <f>SUMIF('تراز آزمایشی'!$H$3:$H$1000,A23,'تراز آزمایشی'!$K$3:$K$1000)</f>
        <v>0</v>
      </c>
      <c r="K23" s="103">
        <v>1222</v>
      </c>
      <c r="L23" s="172">
        <f>SUMIF('تراز آزمایشی'!$H$3:$H$1000,K23,'تراز آزمایشی'!$L$3:$L$1000)</f>
        <v>0</v>
      </c>
      <c r="N23" s="441">
        <f>J23-L23</f>
        <v>0</v>
      </c>
      <c r="O23" s="39"/>
      <c r="P23" s="441"/>
    </row>
    <row r="24" spans="1:16" ht="18" customHeight="1">
      <c r="A24" s="32">
        <v>1213</v>
      </c>
      <c r="B24" s="39" t="s">
        <v>500</v>
      </c>
      <c r="C24" s="39"/>
      <c r="H24" s="441"/>
      <c r="I24" s="127"/>
      <c r="J24" s="445">
        <f>SUMIF('تراز آزمایشی'!$H$3:$H$1000,A24,'تراز آزمایشی'!$K$3:$K$1000)</f>
        <v>0</v>
      </c>
      <c r="K24" s="182">
        <v>1223</v>
      </c>
      <c r="L24" s="445">
        <f>SUMIF('تراز آزمایشی'!$H$3:$H$1000,K24,'تراز آزمایشی'!$L$3:$L$1000)</f>
        <v>0</v>
      </c>
      <c r="N24" s="446">
        <f>J24-L24</f>
        <v>0</v>
      </c>
      <c r="O24" s="39"/>
      <c r="P24" s="441"/>
    </row>
    <row r="25" spans="1:16" ht="18" customHeight="1">
      <c r="A25" s="32"/>
      <c r="B25" s="39" t="s">
        <v>514</v>
      </c>
      <c r="C25" s="39"/>
      <c r="H25" s="442">
        <f>SUM(H22:H24)</f>
        <v>0</v>
      </c>
      <c r="I25" s="127"/>
      <c r="J25" s="172">
        <f>SUM(J22:J24)</f>
        <v>0</v>
      </c>
      <c r="K25" s="172"/>
      <c r="L25" s="172">
        <f>SUM(L22:L24)</f>
        <v>0</v>
      </c>
      <c r="M25" s="172"/>
      <c r="N25" s="172">
        <f>SUM(N22:N24)</f>
        <v>0</v>
      </c>
      <c r="O25" s="39"/>
      <c r="P25" s="442">
        <f>SUM(P22:P24)</f>
        <v>0</v>
      </c>
    </row>
    <row r="26" spans="1:16" ht="18" customHeight="1">
      <c r="A26" s="32">
        <v>1214</v>
      </c>
      <c r="B26" s="39" t="s">
        <v>515</v>
      </c>
      <c r="C26" s="39"/>
      <c r="H26" s="443"/>
      <c r="I26" s="127"/>
      <c r="J26" s="445">
        <f>SUMIF('تراز آزمایشی'!$H$3:$H$1000,A26,'تراز آزمایشی'!$K$3:$K$1000)</f>
        <v>0</v>
      </c>
      <c r="K26" s="182">
        <v>1224</v>
      </c>
      <c r="L26" s="445">
        <f>SUMIF('تراز آزمایشی'!$H$3:$H$1000,K26,'تراز آزمایشی'!$L$3:$L$1000)</f>
        <v>0</v>
      </c>
      <c r="N26" s="446">
        <f>J26-L26</f>
        <v>0</v>
      </c>
      <c r="O26" s="39"/>
      <c r="P26" s="443"/>
    </row>
    <row r="27" spans="1:16" ht="18" customHeight="1" thickBot="1">
      <c r="A27" s="32"/>
      <c r="B27" s="39"/>
      <c r="C27" s="39"/>
      <c r="H27" s="444">
        <f>H26+H25</f>
        <v>0</v>
      </c>
      <c r="I27" s="127"/>
      <c r="J27" s="172">
        <f>J26+J25</f>
        <v>0</v>
      </c>
      <c r="K27" s="172"/>
      <c r="L27" s="172">
        <f>L26+L25</f>
        <v>0</v>
      </c>
      <c r="M27" s="172"/>
      <c r="N27" s="172">
        <f>N26+N25</f>
        <v>0</v>
      </c>
      <c r="O27" s="39"/>
      <c r="P27" s="444">
        <f>P23</f>
        <v>0</v>
      </c>
    </row>
    <row r="28" spans="1:16" ht="18" customHeight="1" thickTop="1">
      <c r="A28" s="32"/>
      <c r="B28" s="39"/>
      <c r="C28" s="39"/>
      <c r="H28" s="127"/>
      <c r="I28" s="127"/>
      <c r="J28" s="127"/>
      <c r="K28" s="182"/>
      <c r="L28" s="92"/>
      <c r="N28" s="92"/>
      <c r="O28" s="39"/>
      <c r="P28" s="92"/>
    </row>
    <row r="29" spans="1:16" ht="18" customHeight="1">
      <c r="A29" s="32"/>
      <c r="B29" s="39" t="s">
        <v>578</v>
      </c>
      <c r="C29" s="97"/>
      <c r="D29" s="97"/>
      <c r="E29" s="97"/>
      <c r="F29" s="97"/>
      <c r="G29" s="97"/>
      <c r="H29" s="97"/>
      <c r="I29" s="97"/>
      <c r="J29" s="97"/>
      <c r="K29" s="182"/>
      <c r="L29" s="127"/>
      <c r="M29" s="234"/>
      <c r="N29" s="127"/>
      <c r="O29" s="127"/>
      <c r="P29" s="127"/>
    </row>
    <row r="30" spans="1:16" ht="18" customHeight="1">
      <c r="A30" s="32"/>
      <c r="B30" s="164"/>
      <c r="C30" s="164"/>
      <c r="D30" s="164"/>
      <c r="E30" s="164"/>
      <c r="F30" s="164"/>
      <c r="G30" s="164"/>
      <c r="H30" s="164"/>
      <c r="I30" s="164"/>
      <c r="J30" s="164"/>
      <c r="K30" s="182"/>
      <c r="L30" s="127"/>
      <c r="M30" s="234"/>
      <c r="N30" s="127"/>
      <c r="O30" s="127"/>
      <c r="P30" s="127"/>
    </row>
    <row r="31" spans="1:16" ht="18" customHeight="1">
      <c r="A31" s="32"/>
      <c r="B31" s="164"/>
      <c r="C31" s="164"/>
      <c r="D31" s="164"/>
      <c r="E31" s="164"/>
      <c r="F31" s="164"/>
      <c r="G31" s="164"/>
      <c r="H31" s="164"/>
      <c r="I31" s="164"/>
      <c r="J31" s="164"/>
      <c r="K31" s="182"/>
      <c r="L31" s="127"/>
      <c r="M31" s="234"/>
      <c r="N31" s="127"/>
      <c r="O31" s="127"/>
      <c r="P31" s="127"/>
    </row>
    <row r="32" spans="1:16" ht="18" customHeight="1">
      <c r="A32" s="32"/>
      <c r="B32" s="563"/>
      <c r="C32" s="563"/>
      <c r="D32" s="563"/>
      <c r="E32" s="563"/>
      <c r="F32" s="563"/>
      <c r="G32" s="563"/>
      <c r="H32" s="563"/>
      <c r="I32" s="563"/>
      <c r="J32" s="563"/>
      <c r="K32" s="563"/>
      <c r="L32" s="563"/>
      <c r="M32" s="563"/>
      <c r="N32" s="563"/>
      <c r="O32" s="563"/>
      <c r="P32" s="563"/>
    </row>
  </sheetData>
  <sheetProtection/>
  <mergeCells count="4">
    <mergeCell ref="B32:P32"/>
    <mergeCell ref="B1:L1"/>
    <mergeCell ref="B10:L10"/>
    <mergeCell ref="D19:N19"/>
  </mergeCells>
  <printOptions horizontalCentered="1"/>
  <pageMargins left="0.3937007874015748" right="0.5905511811023623" top="1.1811023622047245" bottom="0.984251968503937" header="0.1968503937007874" footer="0.5118110236220472"/>
  <pageSetup fitToHeight="1" fitToWidth="1" horizontalDpi="600" verticalDpi="600" orientation="landscape" scale="79" r:id="rId1"/>
  <headerFooter alignWithMargins="0">
    <oddHeader>&amp;C&amp;"Arial,Bold"&amp;14&amp;Uشركت نمونه (سهامي خاص )
يادداشتهاي توضيحي همراه 
براي سال مالي منتهي به 30اسفند 1383</oddHeader>
  </headerFooter>
  <ignoredErrors>
    <ignoredError sqref="J25 L25 N25" formula="1"/>
  </ignoredErrors>
</worksheet>
</file>

<file path=xl/worksheets/sheet13.xml><?xml version="1.0" encoding="utf-8"?>
<worksheet xmlns="http://schemas.openxmlformats.org/spreadsheetml/2006/main" xmlns:r="http://schemas.openxmlformats.org/officeDocument/2006/relationships">
  <dimension ref="B2:J10"/>
  <sheetViews>
    <sheetView rightToLeft="1" zoomScalePageLayoutView="0" workbookViewId="0" topLeftCell="A1">
      <selection activeCell="A1" sqref="A1"/>
    </sheetView>
  </sheetViews>
  <sheetFormatPr defaultColWidth="9.140625" defaultRowHeight="12.75"/>
  <cols>
    <col min="1" max="1" width="3.140625" style="0" customWidth="1"/>
    <col min="2" max="2" width="25.7109375" style="0" customWidth="1"/>
    <col min="3" max="3" width="1.7109375" style="0" customWidth="1"/>
    <col min="4" max="4" width="15.7109375" style="0" customWidth="1"/>
    <col min="5" max="5" width="1.7109375" style="0" customWidth="1"/>
    <col min="6" max="6" width="7.7109375" style="0" customWidth="1"/>
    <col min="7" max="7" width="1.7109375" style="0" customWidth="1"/>
    <col min="8" max="8" width="12.7109375" style="0" customWidth="1"/>
    <col min="9" max="9" width="1.7109375" style="0" customWidth="1"/>
    <col min="10" max="10" width="12.7109375" style="0" customWidth="1"/>
    <col min="11" max="11" width="1.7109375" style="0" customWidth="1"/>
    <col min="12" max="12" width="11.00390625" style="0" customWidth="1"/>
  </cols>
  <sheetData>
    <row r="1" ht="19.5" customHeight="1"/>
    <row r="2" ht="19.5" customHeight="1">
      <c r="B2" s="39" t="s">
        <v>569</v>
      </c>
    </row>
    <row r="3" spans="8:10" ht="19.5" customHeight="1">
      <c r="H3" s="342" t="s">
        <v>570</v>
      </c>
      <c r="I3" s="341"/>
      <c r="J3" s="342" t="s">
        <v>494</v>
      </c>
    </row>
    <row r="4" spans="8:10" ht="19.5" customHeight="1">
      <c r="H4" s="340" t="s">
        <v>99</v>
      </c>
      <c r="I4" s="340"/>
      <c r="J4" s="340" t="s">
        <v>99</v>
      </c>
    </row>
    <row r="5" ht="19.5" customHeight="1">
      <c r="B5" s="39" t="s">
        <v>593</v>
      </c>
    </row>
    <row r="6" ht="19.5" customHeight="1">
      <c r="B6" s="39" t="s">
        <v>594</v>
      </c>
    </row>
    <row r="7" ht="19.5" customHeight="1">
      <c r="B7" s="39" t="s">
        <v>595</v>
      </c>
    </row>
    <row r="8" ht="19.5" customHeight="1">
      <c r="B8" s="39" t="s">
        <v>596</v>
      </c>
    </row>
    <row r="9" ht="19.5" customHeight="1">
      <c r="B9" s="39" t="s">
        <v>597</v>
      </c>
    </row>
    <row r="10" ht="19.5" customHeight="1">
      <c r="B10" s="39" t="s">
        <v>598</v>
      </c>
    </row>
    <row r="11" ht="19.5" customHeight="1"/>
    <row r="12" ht="19.5" customHeight="1"/>
    <row r="13" ht="19.5" customHeight="1"/>
    <row r="14" ht="19.5" customHeight="1"/>
    <row r="15" ht="19.5" customHeight="1"/>
    <row r="16" ht="19.5" customHeight="1"/>
  </sheetData>
  <sheetProtection/>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U32"/>
  <sheetViews>
    <sheetView rightToLeft="1" zoomScale="75" zoomScaleNormal="75" zoomScaleSheetLayoutView="90" zoomScalePageLayoutView="0" workbookViewId="0" topLeftCell="A3">
      <selection activeCell="R7" sqref="R7"/>
    </sheetView>
  </sheetViews>
  <sheetFormatPr defaultColWidth="9.140625" defaultRowHeight="12.75"/>
  <cols>
    <col min="1" max="1" width="3.7109375" style="272" customWidth="1"/>
    <col min="2" max="2" width="8.7109375" style="0" customWidth="1"/>
    <col min="3" max="3" width="1.7109375" style="0" customWidth="1"/>
    <col min="4" max="4" width="12.7109375" style="0" customWidth="1"/>
    <col min="5" max="5" width="1.7109375" style="0" customWidth="1"/>
    <col min="6" max="6" width="12.7109375" style="0" customWidth="1"/>
    <col min="7" max="7" width="1.7109375" style="0" customWidth="1"/>
    <col min="8" max="8" width="12.7109375" style="0" customWidth="1"/>
    <col min="9" max="9" width="1.7109375" style="0" customWidth="1"/>
    <col min="10" max="10" width="12.7109375" style="0" customWidth="1"/>
    <col min="11" max="11" width="1.7109375" style="0" customWidth="1"/>
    <col min="12" max="12" width="12.7109375" style="0" customWidth="1"/>
    <col min="13" max="13" width="1.7109375" style="0" customWidth="1"/>
    <col min="14" max="14" width="12.7109375" style="0" customWidth="1"/>
    <col min="15" max="15" width="1.7109375" style="0" customWidth="1"/>
    <col min="16" max="16" width="12.7109375" style="0" customWidth="1"/>
    <col min="17" max="17" width="1.7109375" style="0" customWidth="1"/>
    <col min="18" max="18" width="12.7109375" style="0" customWidth="1"/>
    <col min="19" max="19" width="1.7109375" style="0" customWidth="1"/>
    <col min="20" max="20" width="12.7109375" style="0" customWidth="1"/>
  </cols>
  <sheetData>
    <row r="1" spans="1:2" s="2" customFormat="1" ht="24.75" customHeight="1">
      <c r="A1" s="32"/>
      <c r="B1" s="485" t="s">
        <v>381</v>
      </c>
    </row>
    <row r="2" spans="1:2" s="2" customFormat="1" ht="24.75" customHeight="1">
      <c r="A2" s="32"/>
      <c r="B2" s="6" t="s">
        <v>143</v>
      </c>
    </row>
    <row r="3" spans="1:2" s="2" customFormat="1" ht="24.75" customHeight="1">
      <c r="A3" s="32"/>
      <c r="B3" s="6" t="s">
        <v>579</v>
      </c>
    </row>
    <row r="4" spans="1:20" s="2" customFormat="1" ht="24.75" customHeight="1">
      <c r="A4" s="32"/>
      <c r="B4" s="228"/>
      <c r="C4" s="228"/>
      <c r="D4" s="228"/>
      <c r="E4" s="228"/>
      <c r="F4" s="228"/>
      <c r="G4" s="228"/>
      <c r="H4" s="228"/>
      <c r="I4" s="228"/>
      <c r="J4" s="228"/>
      <c r="K4" s="228"/>
      <c r="L4" s="64"/>
      <c r="M4" s="64"/>
      <c r="N4" s="64"/>
      <c r="O4" s="64"/>
      <c r="P4" s="64"/>
      <c r="Q4" s="64"/>
      <c r="R4" s="64"/>
      <c r="S4" s="64"/>
      <c r="T4" s="64"/>
    </row>
    <row r="5" spans="1:21" s="2" customFormat="1" ht="12.75">
      <c r="A5" s="32"/>
      <c r="B5" s="567" t="s">
        <v>145</v>
      </c>
      <c r="C5" s="567"/>
      <c r="D5" s="564" t="s">
        <v>584</v>
      </c>
      <c r="E5" s="564"/>
      <c r="F5" s="564"/>
      <c r="G5" s="564"/>
      <c r="H5" s="564"/>
      <c r="I5" s="565"/>
      <c r="J5" s="565"/>
      <c r="K5" s="565"/>
      <c r="L5" s="565"/>
      <c r="M5" s="565"/>
      <c r="N5" s="565"/>
      <c r="O5" s="565"/>
      <c r="P5" s="565"/>
      <c r="Q5" s="64"/>
      <c r="R5" s="230" t="s">
        <v>587</v>
      </c>
      <c r="S5" s="231"/>
      <c r="T5" s="230" t="s">
        <v>144</v>
      </c>
      <c r="U5" s="64"/>
    </row>
    <row r="6" spans="1:21" s="2" customFormat="1" ht="12.75">
      <c r="A6" s="32"/>
      <c r="B6" s="568"/>
      <c r="C6" s="568"/>
      <c r="D6" s="570" t="s">
        <v>205</v>
      </c>
      <c r="E6" s="91"/>
      <c r="F6" s="570" t="s">
        <v>146</v>
      </c>
      <c r="G6" s="91"/>
      <c r="H6" s="568" t="s">
        <v>147</v>
      </c>
      <c r="I6" s="568"/>
      <c r="J6" s="568"/>
      <c r="K6" s="568"/>
      <c r="L6" s="568"/>
      <c r="M6" s="568"/>
      <c r="N6" s="568"/>
      <c r="O6" s="568"/>
      <c r="P6" s="568"/>
      <c r="Q6" s="55"/>
      <c r="R6" s="64"/>
      <c r="S6" s="64"/>
      <c r="T6" s="231"/>
      <c r="U6" s="64"/>
    </row>
    <row r="7" spans="1:21" s="2" customFormat="1" ht="12.75">
      <c r="A7" s="32"/>
      <c r="B7" s="568"/>
      <c r="C7" s="569"/>
      <c r="D7" s="570"/>
      <c r="E7" s="86"/>
      <c r="F7" s="570"/>
      <c r="G7" s="86"/>
      <c r="H7" s="195" t="s">
        <v>162</v>
      </c>
      <c r="I7" s="229"/>
      <c r="J7" s="195" t="s">
        <v>163</v>
      </c>
      <c r="K7" s="91"/>
      <c r="L7" s="195" t="s">
        <v>148</v>
      </c>
      <c r="M7" s="229"/>
      <c r="N7" s="195" t="s">
        <v>512</v>
      </c>
      <c r="O7" s="229"/>
      <c r="P7" s="195" t="s">
        <v>164</v>
      </c>
      <c r="Q7" s="55"/>
      <c r="R7" s="232" t="s">
        <v>149</v>
      </c>
      <c r="S7" s="55"/>
      <c r="T7" s="231"/>
      <c r="U7" s="64"/>
    </row>
    <row r="8" spans="1:21" s="2" customFormat="1" ht="24.75" customHeight="1">
      <c r="A8" s="32"/>
      <c r="B8" s="233">
        <v>1381</v>
      </c>
      <c r="C8" s="55"/>
      <c r="D8" s="227"/>
      <c r="E8" s="24"/>
      <c r="F8" s="208"/>
      <c r="G8" s="24"/>
      <c r="H8" s="208"/>
      <c r="I8" s="24"/>
      <c r="J8" s="208"/>
      <c r="K8" s="24"/>
      <c r="L8" s="208"/>
      <c r="M8" s="24"/>
      <c r="N8" s="208"/>
      <c r="O8" s="24"/>
      <c r="P8" s="393">
        <f>IF(L8&gt;0,L8-N8,IF(J8&gt;0,J8-N8,IF(H8&gt;0,H8-N8,0)))</f>
        <v>0</v>
      </c>
      <c r="Q8" s="24"/>
      <c r="R8" s="393"/>
      <c r="S8" s="24"/>
      <c r="T8" s="24" t="s">
        <v>382</v>
      </c>
      <c r="U8" s="64"/>
    </row>
    <row r="9" spans="1:21" s="2" customFormat="1" ht="24.75" customHeight="1">
      <c r="A9" s="32"/>
      <c r="B9" s="233">
        <v>1382</v>
      </c>
      <c r="C9" s="55"/>
      <c r="D9" s="24"/>
      <c r="E9" s="24"/>
      <c r="F9" s="24"/>
      <c r="G9" s="24"/>
      <c r="H9" s="24"/>
      <c r="I9" s="24"/>
      <c r="J9" s="24"/>
      <c r="K9" s="10"/>
      <c r="L9" s="24"/>
      <c r="M9" s="10"/>
      <c r="N9" s="24"/>
      <c r="O9" s="10"/>
      <c r="P9" s="365">
        <f>IF(L9&gt;0,L9-N9,IF(J9&gt;0,J9-N9,IF(H9&gt;0,H9-N9,0)))</f>
        <v>0</v>
      </c>
      <c r="Q9" s="24"/>
      <c r="R9" s="365"/>
      <c r="S9" s="26"/>
      <c r="T9" s="24" t="s">
        <v>150</v>
      </c>
      <c r="U9" s="64"/>
    </row>
    <row r="10" spans="1:21" s="2" customFormat="1" ht="24.75" customHeight="1">
      <c r="A10" s="32"/>
      <c r="B10" s="233">
        <v>1383</v>
      </c>
      <c r="C10" s="55"/>
      <c r="D10" s="24"/>
      <c r="E10" s="24"/>
      <c r="F10" s="207"/>
      <c r="G10" s="24"/>
      <c r="H10" s="24"/>
      <c r="I10" s="24"/>
      <c r="J10" s="24"/>
      <c r="K10" s="10"/>
      <c r="L10" s="24"/>
      <c r="M10" s="10"/>
      <c r="N10" s="24"/>
      <c r="O10" s="10"/>
      <c r="P10" s="365">
        <f>IF(L10&gt;0,L10-N10,IF(J10&gt;0,J10-N10,IF(H10&gt;0,H10-N10,0)))</f>
        <v>0</v>
      </c>
      <c r="Q10" s="24"/>
      <c r="R10" s="365"/>
      <c r="S10" s="26"/>
      <c r="T10" s="24" t="s">
        <v>150</v>
      </c>
      <c r="U10" s="64"/>
    </row>
    <row r="11" spans="1:21" s="2" customFormat="1" ht="24.75" customHeight="1">
      <c r="A11" s="32">
        <v>171</v>
      </c>
      <c r="B11" s="233">
        <v>1384</v>
      </c>
      <c r="C11" s="55"/>
      <c r="D11" s="24"/>
      <c r="E11" s="24"/>
      <c r="F11" s="24"/>
      <c r="G11" s="24"/>
      <c r="H11" s="24">
        <f>SUMIF('تراز آزمایشی'!$H$3:$H$1000,A11,'تراز آزمایشی'!$L$3:$L$1000)</f>
        <v>0</v>
      </c>
      <c r="I11" s="24"/>
      <c r="J11" s="207"/>
      <c r="K11" s="10"/>
      <c r="L11" s="207"/>
      <c r="M11" s="10"/>
      <c r="N11" s="24"/>
      <c r="O11" s="10"/>
      <c r="P11" s="363">
        <f>IF(L11&gt;0,L11-N11,IF(J11&gt;0,J11-N11,IF(H11&gt;0,H11-N11,0)))</f>
        <v>0</v>
      </c>
      <c r="Q11" s="24"/>
      <c r="R11" s="363"/>
      <c r="S11" s="26"/>
      <c r="T11" s="24" t="s">
        <v>383</v>
      </c>
      <c r="U11" s="64"/>
    </row>
    <row r="12" spans="1:21" s="2" customFormat="1" ht="24.75" customHeight="1">
      <c r="A12" s="32"/>
      <c r="B12" s="55"/>
      <c r="C12" s="55"/>
      <c r="D12" s="225"/>
      <c r="E12" s="225"/>
      <c r="F12" s="225"/>
      <c r="G12" s="225"/>
      <c r="H12" s="225"/>
      <c r="I12" s="225"/>
      <c r="J12" s="225"/>
      <c r="K12" s="225"/>
      <c r="L12" s="225"/>
      <c r="M12" s="225"/>
      <c r="N12" s="207"/>
      <c r="O12" s="10"/>
      <c r="P12" s="368">
        <f>SUM(P8:P11)</f>
        <v>0</v>
      </c>
      <c r="Q12" s="24"/>
      <c r="R12" s="368">
        <f>SUM(R8:R11)</f>
        <v>0</v>
      </c>
      <c r="S12" s="24"/>
      <c r="T12" s="207"/>
      <c r="U12" s="64"/>
    </row>
    <row r="13" spans="1:21" s="2" customFormat="1" ht="24.75" customHeight="1">
      <c r="A13" s="32">
        <v>172</v>
      </c>
      <c r="B13" s="566" t="s">
        <v>511</v>
      </c>
      <c r="C13" s="566"/>
      <c r="D13" s="566"/>
      <c r="E13" s="225"/>
      <c r="F13" s="225"/>
      <c r="G13" s="225"/>
      <c r="H13" s="225"/>
      <c r="I13" s="225"/>
      <c r="J13" s="225"/>
      <c r="K13" s="225"/>
      <c r="L13" s="225"/>
      <c r="M13" s="225"/>
      <c r="N13" s="225"/>
      <c r="O13" s="23"/>
      <c r="P13" s="363">
        <f>-SUMIF('تراز آزمایشی'!$H$3:$H$1000,A13,'تراز آزمایشی'!$K$3:$K$1000)</f>
        <v>0</v>
      </c>
      <c r="Q13" s="24"/>
      <c r="R13" s="395"/>
      <c r="S13" s="226"/>
      <c r="T13" s="225"/>
      <c r="U13" s="64"/>
    </row>
    <row r="14" spans="1:21" s="2" customFormat="1" ht="24.75" customHeight="1" thickBot="1">
      <c r="A14" s="32">
        <v>17</v>
      </c>
      <c r="B14" s="347"/>
      <c r="C14" s="347"/>
      <c r="D14" s="225"/>
      <c r="E14" s="225"/>
      <c r="F14" s="225"/>
      <c r="G14" s="225"/>
      <c r="H14" s="225"/>
      <c r="I14" s="225"/>
      <c r="J14" s="225"/>
      <c r="K14" s="225"/>
      <c r="L14" s="225"/>
      <c r="M14" s="225"/>
      <c r="N14" s="225"/>
      <c r="O14" s="225"/>
      <c r="P14" s="394">
        <f>P12+P13</f>
        <v>0</v>
      </c>
      <c r="Q14" s="57"/>
      <c r="R14" s="394">
        <f>R12+R13</f>
        <v>0</v>
      </c>
      <c r="S14" s="26"/>
      <c r="T14" s="225"/>
      <c r="U14" s="64"/>
    </row>
    <row r="15" spans="1:11" s="2" customFormat="1" ht="24.75" customHeight="1" thickTop="1">
      <c r="A15" s="32"/>
      <c r="B15" s="73"/>
      <c r="C15" s="73"/>
      <c r="D15" s="73"/>
      <c r="E15" s="73"/>
      <c r="F15" s="73"/>
      <c r="G15" s="73"/>
      <c r="H15" s="73"/>
      <c r="I15" s="73"/>
      <c r="J15" s="73"/>
      <c r="K15" s="73"/>
    </row>
    <row r="16" spans="1:11" s="2" customFormat="1" ht="24.75" customHeight="1">
      <c r="A16" s="32"/>
      <c r="B16" s="7" t="s">
        <v>580</v>
      </c>
      <c r="C16" s="73"/>
      <c r="D16" s="73"/>
      <c r="E16" s="73"/>
      <c r="F16" s="73"/>
      <c r="G16" s="73"/>
      <c r="H16" s="73"/>
      <c r="I16" s="73"/>
      <c r="J16" s="73"/>
      <c r="K16" s="73"/>
    </row>
    <row r="17" spans="1:11" s="2" customFormat="1" ht="18">
      <c r="A17" s="32"/>
      <c r="B17" s="73"/>
      <c r="C17" s="73"/>
      <c r="D17" s="73"/>
      <c r="E17" s="73"/>
      <c r="F17" s="73"/>
      <c r="G17" s="73"/>
      <c r="H17" s="73"/>
      <c r="I17" s="73"/>
      <c r="J17" s="73"/>
      <c r="K17" s="73"/>
    </row>
    <row r="18" spans="1:11" s="2" customFormat="1" ht="18">
      <c r="A18" s="32"/>
      <c r="B18" s="73"/>
      <c r="C18" s="73"/>
      <c r="D18" s="73"/>
      <c r="E18" s="73"/>
      <c r="F18" s="73"/>
      <c r="G18" s="73"/>
      <c r="H18" s="73"/>
      <c r="I18" s="73"/>
      <c r="J18" s="73"/>
      <c r="K18" s="73"/>
    </row>
    <row r="19" spans="1:11" s="2" customFormat="1" ht="18">
      <c r="A19" s="32"/>
      <c r="B19" s="73"/>
      <c r="C19" s="73"/>
      <c r="D19" s="73"/>
      <c r="E19" s="73"/>
      <c r="F19" s="73"/>
      <c r="G19" s="73"/>
      <c r="H19" s="73"/>
      <c r="I19" s="73"/>
      <c r="J19" s="73"/>
      <c r="K19" s="73"/>
    </row>
    <row r="20" spans="1:11" s="2" customFormat="1" ht="18">
      <c r="A20" s="32"/>
      <c r="B20" s="73"/>
      <c r="C20" s="73"/>
      <c r="D20" s="73"/>
      <c r="E20" s="73"/>
      <c r="F20" s="73"/>
      <c r="G20" s="73"/>
      <c r="H20" s="73"/>
      <c r="I20" s="73"/>
      <c r="J20" s="73"/>
      <c r="K20" s="73"/>
    </row>
    <row r="21" spans="1:11" s="2" customFormat="1" ht="18">
      <c r="A21" s="32"/>
      <c r="B21" s="73"/>
      <c r="C21" s="73"/>
      <c r="D21" s="73"/>
      <c r="E21" s="73"/>
      <c r="F21" s="73"/>
      <c r="G21" s="73"/>
      <c r="H21" s="73"/>
      <c r="I21" s="73"/>
      <c r="J21" s="73"/>
      <c r="K21" s="73"/>
    </row>
    <row r="22" spans="1:11" s="2" customFormat="1" ht="18">
      <c r="A22" s="32"/>
      <c r="B22" s="73"/>
      <c r="C22" s="73"/>
      <c r="D22" s="73"/>
      <c r="E22" s="73"/>
      <c r="F22" s="73"/>
      <c r="G22" s="73"/>
      <c r="H22" s="73"/>
      <c r="I22" s="73"/>
      <c r="J22" s="73"/>
      <c r="K22" s="73"/>
    </row>
    <row r="23" spans="1:11" s="2" customFormat="1" ht="18">
      <c r="A23" s="32"/>
      <c r="B23" s="73"/>
      <c r="C23" s="73"/>
      <c r="D23" s="73"/>
      <c r="E23" s="73"/>
      <c r="F23" s="73"/>
      <c r="G23" s="73"/>
      <c r="H23" s="73"/>
      <c r="I23" s="73"/>
      <c r="J23" s="73"/>
      <c r="K23" s="73"/>
    </row>
    <row r="24" spans="1:11" s="2" customFormat="1" ht="18">
      <c r="A24" s="32"/>
      <c r="B24" s="73"/>
      <c r="C24" s="73"/>
      <c r="D24" s="73"/>
      <c r="E24" s="73"/>
      <c r="F24" s="73"/>
      <c r="G24" s="73"/>
      <c r="H24" s="73"/>
      <c r="I24" s="73"/>
      <c r="J24" s="73"/>
      <c r="K24" s="73"/>
    </row>
    <row r="25" spans="1:11" s="2" customFormat="1" ht="18">
      <c r="A25" s="32"/>
      <c r="B25" s="73"/>
      <c r="C25" s="73"/>
      <c r="D25" s="73"/>
      <c r="E25" s="73"/>
      <c r="F25" s="73"/>
      <c r="G25" s="73"/>
      <c r="H25" s="73"/>
      <c r="I25" s="73"/>
      <c r="J25" s="73"/>
      <c r="K25" s="73"/>
    </row>
    <row r="26" spans="1:11" s="2" customFormat="1" ht="18">
      <c r="A26" s="32"/>
      <c r="B26" s="73"/>
      <c r="C26" s="73"/>
      <c r="D26" s="73"/>
      <c r="E26" s="73"/>
      <c r="F26" s="73"/>
      <c r="G26" s="73"/>
      <c r="H26" s="73"/>
      <c r="I26" s="73"/>
      <c r="J26" s="73"/>
      <c r="K26" s="73"/>
    </row>
    <row r="27" spans="1:11" s="2" customFormat="1" ht="18">
      <c r="A27" s="32"/>
      <c r="B27" s="73"/>
      <c r="C27" s="73"/>
      <c r="D27" s="73"/>
      <c r="E27" s="73"/>
      <c r="F27" s="73"/>
      <c r="G27" s="73"/>
      <c r="H27" s="73"/>
      <c r="I27" s="73"/>
      <c r="J27" s="73"/>
      <c r="K27" s="73"/>
    </row>
    <row r="28" spans="1:11" s="2" customFormat="1" ht="18">
      <c r="A28" s="32"/>
      <c r="B28" s="73"/>
      <c r="C28" s="73"/>
      <c r="D28" s="73"/>
      <c r="E28" s="73"/>
      <c r="F28" s="73"/>
      <c r="G28" s="73"/>
      <c r="H28" s="73"/>
      <c r="I28" s="73"/>
      <c r="J28" s="73"/>
      <c r="K28" s="73"/>
    </row>
    <row r="29" spans="1:11" s="2" customFormat="1" ht="18">
      <c r="A29" s="32"/>
      <c r="B29" s="73"/>
      <c r="C29" s="73"/>
      <c r="D29" s="73"/>
      <c r="E29" s="73"/>
      <c r="F29" s="73"/>
      <c r="G29" s="73"/>
      <c r="H29" s="73"/>
      <c r="I29" s="73"/>
      <c r="J29" s="73"/>
      <c r="K29" s="73"/>
    </row>
    <row r="30" spans="1:11" s="2" customFormat="1" ht="18">
      <c r="A30" s="32"/>
      <c r="B30" s="73"/>
      <c r="C30" s="73"/>
      <c r="D30" s="73"/>
      <c r="E30" s="73"/>
      <c r="F30" s="73"/>
      <c r="G30" s="73"/>
      <c r="H30" s="73"/>
      <c r="I30" s="73"/>
      <c r="J30" s="73"/>
      <c r="K30" s="73"/>
    </row>
    <row r="31" spans="1:11" s="2" customFormat="1" ht="18">
      <c r="A31" s="32"/>
      <c r="B31" s="52"/>
      <c r="C31" s="73"/>
      <c r="D31" s="73"/>
      <c r="E31" s="73"/>
      <c r="F31" s="73"/>
      <c r="G31" s="73"/>
      <c r="H31" s="73"/>
      <c r="I31" s="73"/>
      <c r="J31" s="73"/>
      <c r="K31" s="73"/>
    </row>
    <row r="32" spans="1:20" s="2" customFormat="1" ht="18" customHeight="1">
      <c r="A32" s="32"/>
      <c r="B32" s="392"/>
      <c r="C32" s="392"/>
      <c r="D32" s="392"/>
      <c r="E32" s="392"/>
      <c r="F32" s="392"/>
      <c r="G32" s="392"/>
      <c r="H32" s="392"/>
      <c r="I32" s="392"/>
      <c r="J32" s="392"/>
      <c r="K32" s="392"/>
      <c r="L32" s="392"/>
      <c r="M32" s="392"/>
      <c r="N32" s="392"/>
      <c r="O32" s="392"/>
      <c r="P32" s="392"/>
      <c r="Q32" s="392"/>
      <c r="R32" s="392"/>
      <c r="S32" s="392"/>
      <c r="T32" s="392"/>
    </row>
    <row r="33" ht="18" customHeight="1"/>
  </sheetData>
  <sheetProtection/>
  <mergeCells count="6">
    <mergeCell ref="D5:P5"/>
    <mergeCell ref="B13:D13"/>
    <mergeCell ref="B5:C7"/>
    <mergeCell ref="D6:D7"/>
    <mergeCell ref="F6:F7"/>
    <mergeCell ref="H6:P6"/>
  </mergeCells>
  <printOptions/>
  <pageMargins left="0.3937007874015748" right="0.3937007874015748" top="1.3779527559055118" bottom="0.984251968503937" header="0.5118110236220472" footer="0.5118110236220472"/>
  <pageSetup fitToHeight="1" fitToWidth="1" horizontalDpi="600" verticalDpi="600" orientation="landscape" scale="81" r:id="rId1"/>
  <headerFooter alignWithMargins="0">
    <oddHeader>&amp;C&amp;"Arial,Bold"&amp;14&amp;Uشرکت نمونه (سهام خاص) 
یادداشتهای توضیحی صورتهای مالی
سالی مالی منتهی به 30 اسفند ماه 1383</oddHeader>
  </headerFooter>
</worksheet>
</file>

<file path=xl/worksheets/sheet15.xml><?xml version="1.0" encoding="utf-8"?>
<worksheet xmlns="http://schemas.openxmlformats.org/spreadsheetml/2006/main" xmlns:r="http://schemas.openxmlformats.org/officeDocument/2006/relationships">
  <dimension ref="A2:J20"/>
  <sheetViews>
    <sheetView rightToLeft="1" zoomScaleSheetLayoutView="100" zoomScalePageLayoutView="0" workbookViewId="0" topLeftCell="A1">
      <selection activeCell="E6" sqref="E6"/>
    </sheetView>
  </sheetViews>
  <sheetFormatPr defaultColWidth="9.140625" defaultRowHeight="12.75"/>
  <cols>
    <col min="1" max="1" width="4.7109375" style="272" customWidth="1"/>
    <col min="2" max="9" width="12.7109375" style="0" customWidth="1"/>
    <col min="10" max="10" width="1.1484375" style="0" customWidth="1"/>
  </cols>
  <sheetData>
    <row r="2" spans="1:10" ht="18">
      <c r="A2" s="32"/>
      <c r="B2" s="81" t="s">
        <v>272</v>
      </c>
      <c r="C2" s="95"/>
      <c r="D2" s="95"/>
      <c r="E2" s="95"/>
      <c r="F2" s="95"/>
      <c r="G2" s="95"/>
      <c r="H2" s="95"/>
      <c r="I2" s="95"/>
      <c r="J2" s="148"/>
    </row>
    <row r="3" spans="1:10" ht="57.75" customHeight="1">
      <c r="A3" s="32"/>
      <c r="B3" s="571" t="s">
        <v>298</v>
      </c>
      <c r="C3" s="571"/>
      <c r="D3" s="571"/>
      <c r="E3" s="571"/>
      <c r="F3" s="571"/>
      <c r="G3" s="571"/>
      <c r="H3" s="571"/>
      <c r="I3" s="571"/>
      <c r="J3" s="244"/>
    </row>
    <row r="4" spans="1:10" ht="18" customHeight="1">
      <c r="A4" s="32"/>
      <c r="B4" s="119"/>
      <c r="C4" s="95"/>
      <c r="D4" s="95"/>
      <c r="E4" s="95"/>
      <c r="F4" s="95"/>
      <c r="G4" s="95"/>
      <c r="H4" s="95"/>
      <c r="I4" s="95"/>
      <c r="J4" s="148"/>
    </row>
    <row r="5" spans="1:9" ht="19.5" customHeight="1">
      <c r="A5" s="32"/>
      <c r="B5" s="154"/>
      <c r="C5" s="242"/>
      <c r="D5" s="572" t="s">
        <v>300</v>
      </c>
      <c r="E5" s="573"/>
      <c r="F5" s="572" t="s">
        <v>299</v>
      </c>
      <c r="G5" s="573"/>
      <c r="H5" s="572" t="s">
        <v>212</v>
      </c>
      <c r="I5" s="573"/>
    </row>
    <row r="6" spans="1:9" ht="19.5" customHeight="1">
      <c r="A6" s="32"/>
      <c r="B6" s="156"/>
      <c r="C6" s="243"/>
      <c r="D6" s="155" t="s">
        <v>570</v>
      </c>
      <c r="E6" s="155" t="s">
        <v>494</v>
      </c>
      <c r="F6" s="155" t="s">
        <v>570</v>
      </c>
      <c r="G6" s="155" t="s">
        <v>494</v>
      </c>
      <c r="H6" s="157" t="s">
        <v>570</v>
      </c>
      <c r="I6" s="155" t="s">
        <v>494</v>
      </c>
    </row>
    <row r="7" spans="1:9" ht="19.5" customHeight="1">
      <c r="A7" s="32"/>
      <c r="B7" s="158"/>
      <c r="C7" s="240"/>
      <c r="D7" s="155" t="s">
        <v>283</v>
      </c>
      <c r="E7" s="155" t="s">
        <v>283</v>
      </c>
      <c r="F7" s="155" t="s">
        <v>283</v>
      </c>
      <c r="G7" s="155" t="s">
        <v>283</v>
      </c>
      <c r="H7" s="157" t="s">
        <v>283</v>
      </c>
      <c r="I7" s="155" t="s">
        <v>283</v>
      </c>
    </row>
    <row r="8" spans="1:9" ht="19.5" customHeight="1">
      <c r="A8" s="32"/>
      <c r="B8" s="314" t="s">
        <v>301</v>
      </c>
      <c r="C8" s="241"/>
      <c r="D8" s="159">
        <f>E11</f>
        <v>0</v>
      </c>
      <c r="E8" s="159"/>
      <c r="F8" s="159">
        <f>G11</f>
        <v>0</v>
      </c>
      <c r="G8" s="159"/>
      <c r="H8" s="160">
        <f>I11</f>
        <v>0</v>
      </c>
      <c r="I8" s="159">
        <f>E8+G8</f>
        <v>0</v>
      </c>
    </row>
    <row r="9" spans="1:9" ht="19.5" customHeight="1">
      <c r="A9" s="32"/>
      <c r="B9" s="314" t="s">
        <v>270</v>
      </c>
      <c r="C9" s="241"/>
      <c r="D9" s="386"/>
      <c r="E9" s="386"/>
      <c r="F9" s="386"/>
      <c r="G9" s="386"/>
      <c r="H9" s="387">
        <f>D9+F9</f>
        <v>0</v>
      </c>
      <c r="I9" s="159">
        <f>E9+G9</f>
        <v>0</v>
      </c>
    </row>
    <row r="10" spans="1:9" ht="19.5" customHeight="1">
      <c r="A10" s="32">
        <v>241</v>
      </c>
      <c r="B10" s="314" t="s">
        <v>271</v>
      </c>
      <c r="C10" s="241"/>
      <c r="D10" s="159"/>
      <c r="E10" s="159"/>
      <c r="F10" s="159"/>
      <c r="G10" s="159"/>
      <c r="H10" s="160">
        <f>D10+F10</f>
        <v>0</v>
      </c>
      <c r="I10" s="159">
        <f>E10+G10</f>
        <v>0</v>
      </c>
    </row>
    <row r="11" spans="1:9" ht="19.5" customHeight="1">
      <c r="A11" s="32">
        <v>24</v>
      </c>
      <c r="B11" s="314" t="s">
        <v>302</v>
      </c>
      <c r="C11" s="241"/>
      <c r="D11" s="159">
        <f aca="true" t="shared" si="0" ref="D11:I11">SUM(D8:D10)</f>
        <v>0</v>
      </c>
      <c r="E11" s="159">
        <f t="shared" si="0"/>
        <v>0</v>
      </c>
      <c r="F11" s="159">
        <f t="shared" si="0"/>
        <v>0</v>
      </c>
      <c r="G11" s="159">
        <f t="shared" si="0"/>
        <v>0</v>
      </c>
      <c r="H11" s="159">
        <f t="shared" si="0"/>
        <v>0</v>
      </c>
      <c r="I11" s="159">
        <f t="shared" si="0"/>
        <v>0</v>
      </c>
    </row>
    <row r="12" spans="1:10" ht="18" customHeight="1">
      <c r="A12" s="32"/>
      <c r="B12" s="178"/>
      <c r="C12" s="176"/>
      <c r="D12" s="176"/>
      <c r="E12" s="176"/>
      <c r="F12" s="176"/>
      <c r="G12" s="176"/>
      <c r="H12" s="176"/>
      <c r="I12" s="176"/>
      <c r="J12" s="148"/>
    </row>
    <row r="13" ht="18" customHeight="1"/>
    <row r="14" ht="18" customHeight="1"/>
    <row r="15" ht="18" customHeight="1"/>
    <row r="16" ht="18" customHeight="1"/>
    <row r="17" ht="18" customHeight="1"/>
    <row r="18" ht="18" customHeight="1"/>
    <row r="19" ht="18" customHeight="1"/>
    <row r="20" spans="2:9" ht="18" customHeight="1">
      <c r="B20" s="519"/>
      <c r="C20" s="519"/>
      <c r="D20" s="519"/>
      <c r="E20" s="519"/>
      <c r="F20" s="519"/>
      <c r="G20" s="519"/>
      <c r="H20" s="519"/>
      <c r="I20" s="519"/>
    </row>
    <row r="21" ht="18" customHeight="1"/>
    <row r="22" ht="18" customHeight="1"/>
  </sheetData>
  <sheetProtection/>
  <mergeCells count="5">
    <mergeCell ref="B3:I3"/>
    <mergeCell ref="B20:I20"/>
    <mergeCell ref="D5:E5"/>
    <mergeCell ref="F5:G5"/>
    <mergeCell ref="H5:I5"/>
  </mergeCells>
  <printOptions/>
  <pageMargins left="0.5905511811023623" right="0.5905511811023623" top="1.5748031496062993" bottom="0.984251968503937" header="0.3937007874015748" footer="0.5118110236220472"/>
  <pageSetup horizontalDpi="600" verticalDpi="600" orientation="landscape" r:id="rId1"/>
  <headerFooter alignWithMargins="0">
    <oddHeader>&amp;C&amp;"Arial,Bold"&amp;14شرکت نمونه (سهام خاص)
یادداشتهای توضیحی صورتهای مالی
سال مالی منتهی به 30 اسفند ماه 1383</oddHeader>
  </headerFooter>
</worksheet>
</file>

<file path=xl/worksheets/sheet16.xml><?xml version="1.0" encoding="utf-8"?>
<worksheet xmlns="http://schemas.openxmlformats.org/spreadsheetml/2006/main" xmlns:r="http://schemas.openxmlformats.org/officeDocument/2006/relationships">
  <dimension ref="A1:P33"/>
  <sheetViews>
    <sheetView rightToLeft="1" zoomScale="92" zoomScaleNormal="92" zoomScaleSheetLayoutView="100" zoomScalePageLayoutView="0" workbookViewId="0" topLeftCell="A1">
      <selection activeCell="A1" sqref="A1"/>
    </sheetView>
  </sheetViews>
  <sheetFormatPr defaultColWidth="9.140625" defaultRowHeight="12.75"/>
  <cols>
    <col min="1" max="1" width="2.8515625" style="0" customWidth="1"/>
    <col min="2" max="2" width="22.7109375" style="0" customWidth="1"/>
    <col min="3" max="3" width="1.7109375" style="0" customWidth="1"/>
    <col min="4" max="4" width="15.7109375" style="0" customWidth="1"/>
    <col min="5" max="5" width="1.7109375" style="0" customWidth="1"/>
    <col min="6" max="6" width="25.7109375" style="0" customWidth="1"/>
    <col min="7" max="7" width="1.7109375" style="0" customWidth="1"/>
    <col min="8" max="8" width="12.7109375" style="0" customWidth="1"/>
    <col min="9" max="9" width="1.7109375" style="0" customWidth="1"/>
    <col min="10" max="10" width="12.7109375" style="0" customWidth="1"/>
    <col min="11" max="11" width="1.7109375" style="0" customWidth="1"/>
    <col min="12" max="12" width="12.7109375" style="0" customWidth="1"/>
    <col min="13" max="13" width="1.7109375" style="0" customWidth="1"/>
    <col min="14" max="14" width="12.7109375" style="0" customWidth="1"/>
    <col min="15" max="15" width="1.7109375" style="0" customWidth="1"/>
    <col min="16" max="16" width="12.7109375" style="0" customWidth="1"/>
    <col min="17" max="17" width="1.7109375" style="0" customWidth="1"/>
  </cols>
  <sheetData>
    <row r="1" spans="1:13" ht="15.75">
      <c r="A1" s="11"/>
      <c r="B1" s="198" t="s">
        <v>266</v>
      </c>
      <c r="C1" s="14"/>
      <c r="D1" s="14"/>
      <c r="E1" s="14"/>
      <c r="F1" s="14"/>
      <c r="G1" s="14"/>
      <c r="H1" s="14"/>
      <c r="I1" s="14"/>
      <c r="J1" s="95"/>
      <c r="K1" s="95"/>
      <c r="L1" s="95"/>
      <c r="M1" s="95"/>
    </row>
    <row r="2" spans="1:13" ht="25.5" customHeight="1">
      <c r="A2" s="11"/>
      <c r="B2" s="39" t="s">
        <v>108</v>
      </c>
      <c r="C2" s="39"/>
      <c r="D2" s="39"/>
      <c r="E2" s="39"/>
      <c r="F2" s="39"/>
      <c r="G2" s="39"/>
      <c r="H2" s="39"/>
      <c r="I2" s="39"/>
      <c r="J2" s="14"/>
      <c r="K2" s="14"/>
      <c r="L2" s="14"/>
      <c r="M2" s="14"/>
    </row>
    <row r="3" spans="1:15" ht="51" customHeight="1">
      <c r="A3" s="11"/>
      <c r="B3" s="245" t="s">
        <v>518</v>
      </c>
      <c r="C3" s="246"/>
      <c r="D3" s="245" t="s">
        <v>517</v>
      </c>
      <c r="E3" s="246"/>
      <c r="F3" s="113" t="s">
        <v>498</v>
      </c>
      <c r="G3" s="202"/>
      <c r="H3" s="113" t="s">
        <v>268</v>
      </c>
      <c r="I3" s="3"/>
      <c r="J3" s="197" t="s">
        <v>269</v>
      </c>
      <c r="K3" s="209"/>
      <c r="L3" s="197" t="s">
        <v>519</v>
      </c>
      <c r="M3" s="145"/>
      <c r="N3" s="209"/>
      <c r="O3" s="114"/>
    </row>
    <row r="4" spans="1:15" ht="18" customHeight="1">
      <c r="A4" s="11"/>
      <c r="B4" s="246"/>
      <c r="C4" s="246"/>
      <c r="D4" s="246"/>
      <c r="E4" s="246"/>
      <c r="F4" s="145"/>
      <c r="G4" s="202"/>
      <c r="H4" s="293" t="s">
        <v>516</v>
      </c>
      <c r="I4" s="292"/>
      <c r="J4" s="294" t="s">
        <v>516</v>
      </c>
      <c r="K4" s="295"/>
      <c r="L4" s="295" t="s">
        <v>516</v>
      </c>
      <c r="M4" s="145"/>
      <c r="N4" s="209"/>
      <c r="O4" s="114"/>
    </row>
    <row r="5" spans="1:13" ht="19.5" customHeight="1">
      <c r="A5" s="11"/>
      <c r="B5" s="39" t="s">
        <v>467</v>
      </c>
      <c r="C5" s="39"/>
      <c r="D5" s="39"/>
      <c r="E5" s="39"/>
      <c r="F5" s="39"/>
      <c r="G5" s="39"/>
      <c r="H5" s="164"/>
      <c r="I5" s="130"/>
      <c r="J5" s="127"/>
      <c r="K5" s="127"/>
      <c r="L5" s="127"/>
      <c r="M5" s="220"/>
    </row>
    <row r="6" spans="1:13" ht="19.5" customHeight="1">
      <c r="A6" s="11"/>
      <c r="B6" s="39" t="s">
        <v>499</v>
      </c>
      <c r="C6" s="39"/>
      <c r="D6" s="39"/>
      <c r="E6" s="39"/>
      <c r="F6" s="186"/>
      <c r="G6" s="185"/>
      <c r="H6" s="95"/>
      <c r="I6" s="95"/>
      <c r="J6" s="193"/>
      <c r="K6" s="193"/>
      <c r="L6" s="193"/>
      <c r="M6" s="193"/>
    </row>
    <row r="7" spans="1:13" ht="19.5" customHeight="1">
      <c r="A7" s="11"/>
      <c r="B7" s="39" t="s">
        <v>499</v>
      </c>
      <c r="C7" s="39"/>
      <c r="D7" s="39"/>
      <c r="E7" s="39"/>
      <c r="F7" s="188"/>
      <c r="G7" s="188"/>
      <c r="H7" s="95"/>
      <c r="I7" s="95"/>
      <c r="J7" s="193"/>
      <c r="K7" s="193"/>
      <c r="L7" s="193"/>
      <c r="M7" s="193"/>
    </row>
    <row r="8" spans="1:13" ht="19.5" customHeight="1">
      <c r="A8" s="4"/>
      <c r="B8" s="39" t="s">
        <v>499</v>
      </c>
      <c r="C8" s="187"/>
      <c r="D8" s="187"/>
      <c r="E8" s="187"/>
      <c r="F8" s="188"/>
      <c r="G8" s="188"/>
      <c r="H8" s="188"/>
      <c r="I8" s="188"/>
      <c r="J8" s="188"/>
      <c r="K8" s="188"/>
      <c r="L8" s="188"/>
      <c r="M8" s="188"/>
    </row>
    <row r="9" spans="1:13" ht="19.5" customHeight="1">
      <c r="A9" s="4"/>
      <c r="B9" s="39" t="s">
        <v>499</v>
      </c>
      <c r="C9" s="39"/>
      <c r="D9" s="39"/>
      <c r="E9" s="39"/>
      <c r="F9" s="188"/>
      <c r="G9" s="188"/>
      <c r="H9" s="188"/>
      <c r="I9" s="188"/>
      <c r="J9" s="188"/>
      <c r="K9" s="188"/>
      <c r="L9" s="188"/>
      <c r="M9" s="188"/>
    </row>
    <row r="10" spans="1:13" ht="19.5" customHeight="1">
      <c r="A10" s="4"/>
      <c r="C10" s="39"/>
      <c r="D10" s="39"/>
      <c r="E10" s="39"/>
      <c r="F10" s="188"/>
      <c r="G10" s="95"/>
      <c r="H10" s="95"/>
      <c r="I10" s="95"/>
      <c r="J10" s="216"/>
      <c r="K10" s="216"/>
      <c r="L10" s="216"/>
      <c r="M10" s="216"/>
    </row>
    <row r="11" spans="1:13" ht="19.5" customHeight="1">
      <c r="A11" s="4"/>
      <c r="B11" s="39" t="s">
        <v>267</v>
      </c>
      <c r="C11" s="39"/>
      <c r="D11" s="39"/>
      <c r="E11" s="39"/>
      <c r="F11" s="188"/>
      <c r="G11" s="188"/>
      <c r="H11" s="95"/>
      <c r="I11" s="95"/>
      <c r="J11" s="216"/>
      <c r="K11" s="216"/>
      <c r="L11" s="216"/>
      <c r="M11" s="216"/>
    </row>
    <row r="12" ht="19.5" customHeight="1">
      <c r="B12" s="39" t="s">
        <v>499</v>
      </c>
    </row>
    <row r="13" ht="19.5" customHeight="1">
      <c r="B13" s="39" t="s">
        <v>499</v>
      </c>
    </row>
    <row r="14" ht="19.5" customHeight="1">
      <c r="B14" s="39" t="s">
        <v>499</v>
      </c>
    </row>
    <row r="15" ht="19.5" customHeight="1">
      <c r="B15" s="39" t="s">
        <v>499</v>
      </c>
    </row>
    <row r="16" ht="19.5" customHeight="1">
      <c r="B16" s="39" t="s">
        <v>499</v>
      </c>
    </row>
    <row r="17" ht="19.5" customHeight="1"/>
    <row r="18" ht="19.5" customHeight="1">
      <c r="B18" s="39"/>
    </row>
    <row r="19" ht="19.5" customHeight="1">
      <c r="B19" s="39"/>
    </row>
    <row r="20" ht="19.5" customHeight="1">
      <c r="B20" s="39"/>
    </row>
    <row r="21" ht="19.5" customHeight="1">
      <c r="B21" s="39"/>
    </row>
    <row r="22" ht="19.5" customHeight="1">
      <c r="B22" s="39"/>
    </row>
    <row r="23" ht="19.5" customHeight="1">
      <c r="B23" s="39"/>
    </row>
    <row r="24" ht="19.5" customHeight="1">
      <c r="B24" s="39"/>
    </row>
    <row r="25" ht="19.5" customHeight="1">
      <c r="B25" s="39"/>
    </row>
    <row r="26" ht="19.5" customHeight="1">
      <c r="B26" s="39"/>
    </row>
    <row r="27" ht="19.5" customHeight="1">
      <c r="B27" s="39"/>
    </row>
    <row r="28" ht="19.5" customHeight="1">
      <c r="B28" s="39"/>
    </row>
    <row r="29" ht="19.5" customHeight="1">
      <c r="B29" s="39"/>
    </row>
    <row r="30" ht="19.5" customHeight="1">
      <c r="B30" s="39"/>
    </row>
    <row r="31" ht="19.5" customHeight="1">
      <c r="B31" s="39"/>
    </row>
    <row r="32" ht="19.5" customHeight="1">
      <c r="B32" s="39"/>
    </row>
    <row r="33" spans="2:16" ht="18" customHeight="1">
      <c r="B33" s="519"/>
      <c r="C33" s="519"/>
      <c r="D33" s="519"/>
      <c r="E33" s="519"/>
      <c r="F33" s="519"/>
      <c r="G33" s="519"/>
      <c r="H33" s="519"/>
      <c r="I33" s="519"/>
      <c r="J33" s="519"/>
      <c r="K33" s="519"/>
      <c r="L33" s="519"/>
      <c r="M33" s="519"/>
      <c r="N33" s="519"/>
      <c r="O33" s="519"/>
      <c r="P33" s="519"/>
    </row>
    <row r="34" ht="18" customHeight="1"/>
  </sheetData>
  <sheetProtection/>
  <mergeCells count="1">
    <mergeCell ref="B33:P33"/>
  </mergeCells>
  <printOptions/>
  <pageMargins left="0.5905511811023623" right="0.5905511811023623" top="1.5748031496062993" bottom="0.984251968503937" header="0.1968503937007874" footer="0.5118110236220472"/>
  <pageSetup horizontalDpi="600" verticalDpi="600" orientation="landscape" r:id="rId1"/>
  <headerFooter alignWithMargins="0">
    <oddHeader>&amp;C&amp;"Arial,Bold"&amp;14&amp;Uشرکت نمونه (سهام خاص)
یادداشتهای توضیحی صورتهای مالی
سال مالی منتهی به 30 اسفند ماه 1383</oddHead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003"/>
  <sheetViews>
    <sheetView rightToLeft="1" zoomScalePageLayoutView="0" workbookViewId="0" topLeftCell="A1">
      <selection activeCell="B3" sqref="B3"/>
    </sheetView>
  </sheetViews>
  <sheetFormatPr defaultColWidth="9.140625" defaultRowHeight="12.75"/>
  <cols>
    <col min="1" max="1" width="5.28125" style="266" bestFit="1" customWidth="1"/>
    <col min="2" max="2" width="19.28125" style="484" customWidth="1"/>
    <col min="3" max="3" width="6.421875" style="484" customWidth="1"/>
    <col min="4" max="4" width="17.57421875" style="484" customWidth="1"/>
    <col min="5" max="5" width="9.28125" style="484" customWidth="1"/>
    <col min="6" max="6" width="30.7109375" style="484" customWidth="1"/>
    <col min="7" max="7" width="9.7109375" style="261" customWidth="1"/>
    <col min="8" max="8" width="10.00390625" style="438" customWidth="1"/>
    <col min="9" max="9" width="12.28125" style="266" hidden="1" customWidth="1"/>
    <col min="10" max="10" width="11.8515625" style="266" hidden="1" customWidth="1"/>
    <col min="11" max="11" width="14.140625" style="266" customWidth="1"/>
    <col min="12" max="12" width="13.57421875" style="266" customWidth="1"/>
    <col min="14" max="14" width="10.00390625" style="0" bestFit="1" customWidth="1"/>
    <col min="15" max="15" width="9.421875" style="261" bestFit="1" customWidth="1"/>
    <col min="16" max="16384" width="9.140625" style="261" customWidth="1"/>
  </cols>
  <sheetData>
    <row r="1" spans="1:12" ht="19.5" customHeight="1" thickBot="1">
      <c r="A1" s="489" t="s">
        <v>540</v>
      </c>
      <c r="B1" s="494" t="s">
        <v>541</v>
      </c>
      <c r="C1" s="494" t="s">
        <v>542</v>
      </c>
      <c r="D1" s="494" t="s">
        <v>37</v>
      </c>
      <c r="E1" s="494" t="s">
        <v>636</v>
      </c>
      <c r="F1" s="494" t="s">
        <v>543</v>
      </c>
      <c r="G1" s="496" t="s">
        <v>689</v>
      </c>
      <c r="H1" s="491" t="s">
        <v>637</v>
      </c>
      <c r="I1" s="493" t="s">
        <v>36</v>
      </c>
      <c r="J1" s="493"/>
      <c r="K1" s="493" t="s">
        <v>35</v>
      </c>
      <c r="L1" s="493"/>
    </row>
    <row r="2" spans="1:14" s="258" customFormat="1" ht="19.5" customHeight="1" thickBot="1">
      <c r="A2" s="490"/>
      <c r="B2" s="495"/>
      <c r="C2" s="495"/>
      <c r="D2" s="495"/>
      <c r="E2" s="495"/>
      <c r="F2" s="495"/>
      <c r="G2" s="497"/>
      <c r="H2" s="492"/>
      <c r="I2" s="334" t="s">
        <v>640</v>
      </c>
      <c r="J2" s="334" t="s">
        <v>639</v>
      </c>
      <c r="K2" s="433" t="s">
        <v>638</v>
      </c>
      <c r="L2" s="433" t="s">
        <v>639</v>
      </c>
      <c r="M2" s="257"/>
      <c r="N2" s="257"/>
    </row>
    <row r="3" spans="1:14" s="258" customFormat="1" ht="19.5" customHeight="1">
      <c r="A3" s="259"/>
      <c r="B3" s="478"/>
      <c r="C3" s="479"/>
      <c r="D3" s="478"/>
      <c r="E3" s="480"/>
      <c r="F3" s="478"/>
      <c r="G3" s="391"/>
      <c r="H3" s="448"/>
      <c r="I3" s="449"/>
      <c r="J3" s="449"/>
      <c r="K3" s="450"/>
      <c r="L3" s="451"/>
      <c r="M3" s="257"/>
      <c r="N3" s="257"/>
    </row>
    <row r="4" spans="1:12" ht="19.5" customHeight="1">
      <c r="A4" s="259"/>
      <c r="B4" s="478"/>
      <c r="C4" s="478"/>
      <c r="D4" s="478"/>
      <c r="E4" s="478"/>
      <c r="F4" s="478"/>
      <c r="G4" s="260"/>
      <c r="H4" s="452"/>
      <c r="I4" s="453"/>
      <c r="J4" s="453"/>
      <c r="K4" s="450"/>
      <c r="L4" s="451"/>
    </row>
    <row r="5" spans="1:12" ht="19.5" customHeight="1">
      <c r="A5" s="262"/>
      <c r="B5" s="478"/>
      <c r="C5" s="481"/>
      <c r="D5" s="478"/>
      <c r="E5" s="481"/>
      <c r="F5" s="481"/>
      <c r="G5" s="263"/>
      <c r="H5" s="452"/>
      <c r="I5" s="453"/>
      <c r="J5" s="453"/>
      <c r="K5" s="450"/>
      <c r="L5" s="451"/>
    </row>
    <row r="6" spans="1:12" ht="19.5" customHeight="1">
      <c r="A6" s="262"/>
      <c r="B6" s="478"/>
      <c r="C6" s="481"/>
      <c r="D6" s="478"/>
      <c r="E6" s="481"/>
      <c r="F6" s="481"/>
      <c r="G6" s="263"/>
      <c r="H6" s="452"/>
      <c r="I6" s="453"/>
      <c r="J6" s="453"/>
      <c r="K6" s="450"/>
      <c r="L6" s="451"/>
    </row>
    <row r="7" spans="1:12" ht="19.5" customHeight="1">
      <c r="A7" s="262"/>
      <c r="B7" s="481"/>
      <c r="C7" s="481"/>
      <c r="D7" s="476"/>
      <c r="E7" s="476"/>
      <c r="F7" s="481"/>
      <c r="G7" s="263"/>
      <c r="H7" s="452"/>
      <c r="I7" s="453"/>
      <c r="J7" s="453"/>
      <c r="K7" s="450"/>
      <c r="L7" s="451"/>
    </row>
    <row r="8" spans="1:12" ht="19.5" customHeight="1">
      <c r="A8" s="262"/>
      <c r="B8" s="481"/>
      <c r="C8" s="481"/>
      <c r="D8" s="476"/>
      <c r="E8" s="476"/>
      <c r="F8" s="481"/>
      <c r="G8" s="263"/>
      <c r="H8" s="452"/>
      <c r="I8" s="453"/>
      <c r="J8" s="453"/>
      <c r="K8" s="450"/>
      <c r="L8" s="451"/>
    </row>
    <row r="9" spans="1:12" ht="19.5" customHeight="1">
      <c r="A9" s="262"/>
      <c r="B9" s="481"/>
      <c r="C9" s="481"/>
      <c r="D9" s="476"/>
      <c r="E9" s="476"/>
      <c r="F9" s="481"/>
      <c r="G9" s="263"/>
      <c r="H9" s="452"/>
      <c r="I9" s="453"/>
      <c r="J9" s="453"/>
      <c r="K9" s="450"/>
      <c r="L9" s="451"/>
    </row>
    <row r="10" spans="1:12" ht="19.5" customHeight="1">
      <c r="A10" s="262"/>
      <c r="B10" s="481"/>
      <c r="C10" s="481"/>
      <c r="D10" s="476"/>
      <c r="E10" s="481"/>
      <c r="F10" s="481"/>
      <c r="G10" s="263"/>
      <c r="H10" s="452"/>
      <c r="I10" s="453"/>
      <c r="J10" s="453"/>
      <c r="K10" s="450"/>
      <c r="L10" s="451"/>
    </row>
    <row r="11" spans="1:12" ht="19.5" customHeight="1">
      <c r="A11" s="262"/>
      <c r="B11" s="481"/>
      <c r="C11" s="481"/>
      <c r="D11" s="476"/>
      <c r="E11" s="481"/>
      <c r="F11" s="481"/>
      <c r="G11" s="263"/>
      <c r="H11" s="452"/>
      <c r="I11" s="453"/>
      <c r="J11" s="453"/>
      <c r="K11" s="450"/>
      <c r="L11" s="451"/>
    </row>
    <row r="12" spans="1:12" ht="19.5" customHeight="1">
      <c r="A12" s="262"/>
      <c r="B12" s="481"/>
      <c r="C12" s="481"/>
      <c r="D12" s="476"/>
      <c r="E12" s="481"/>
      <c r="F12" s="481"/>
      <c r="G12" s="263"/>
      <c r="H12" s="452"/>
      <c r="I12" s="453"/>
      <c r="J12" s="453"/>
      <c r="K12" s="450"/>
      <c r="L12" s="451"/>
    </row>
    <row r="13" spans="1:12" ht="19.5" customHeight="1">
      <c r="A13" s="262"/>
      <c r="B13" s="481"/>
      <c r="C13" s="481"/>
      <c r="D13" s="476"/>
      <c r="E13" s="481"/>
      <c r="F13" s="481"/>
      <c r="G13" s="263"/>
      <c r="H13" s="452"/>
      <c r="I13" s="453"/>
      <c r="J13" s="453"/>
      <c r="K13" s="450"/>
      <c r="L13" s="451"/>
    </row>
    <row r="14" spans="1:12" ht="19.5" customHeight="1">
      <c r="A14" s="262"/>
      <c r="B14" s="481"/>
      <c r="C14" s="481"/>
      <c r="D14" s="476"/>
      <c r="E14" s="481"/>
      <c r="F14" s="481"/>
      <c r="G14" s="263"/>
      <c r="H14" s="452"/>
      <c r="I14" s="453"/>
      <c r="J14" s="453"/>
      <c r="K14" s="450"/>
      <c r="L14" s="451"/>
    </row>
    <row r="15" spans="1:12" ht="19.5" customHeight="1">
      <c r="A15" s="262"/>
      <c r="B15" s="481"/>
      <c r="C15" s="481"/>
      <c r="D15" s="476"/>
      <c r="E15" s="481"/>
      <c r="F15" s="481"/>
      <c r="G15" s="263"/>
      <c r="H15" s="448"/>
      <c r="I15" s="453"/>
      <c r="J15" s="453"/>
      <c r="K15" s="450"/>
      <c r="L15" s="451"/>
    </row>
    <row r="16" spans="1:12" ht="19.5" customHeight="1">
      <c r="A16" s="262"/>
      <c r="B16" s="481"/>
      <c r="C16" s="481"/>
      <c r="D16" s="476"/>
      <c r="E16" s="476"/>
      <c r="F16" s="481"/>
      <c r="G16" s="263"/>
      <c r="H16" s="452"/>
      <c r="I16" s="453"/>
      <c r="J16" s="453"/>
      <c r="K16" s="450"/>
      <c r="L16" s="451"/>
    </row>
    <row r="17" spans="1:12" ht="19.5" customHeight="1">
      <c r="A17" s="262"/>
      <c r="B17" s="481"/>
      <c r="C17" s="481"/>
      <c r="D17" s="476"/>
      <c r="E17" s="476"/>
      <c r="F17" s="481"/>
      <c r="G17" s="263"/>
      <c r="H17" s="452"/>
      <c r="I17" s="453"/>
      <c r="J17" s="453"/>
      <c r="K17" s="450"/>
      <c r="L17" s="451"/>
    </row>
    <row r="18" spans="1:12" ht="19.5" customHeight="1">
      <c r="A18" s="262"/>
      <c r="B18" s="481"/>
      <c r="C18" s="481"/>
      <c r="D18" s="476"/>
      <c r="E18" s="476"/>
      <c r="F18" s="481"/>
      <c r="G18" s="263"/>
      <c r="H18" s="452"/>
      <c r="I18" s="453"/>
      <c r="J18" s="453"/>
      <c r="K18" s="450"/>
      <c r="L18" s="451"/>
    </row>
    <row r="19" spans="1:12" ht="19.5" customHeight="1">
      <c r="A19" s="262"/>
      <c r="B19" s="481"/>
      <c r="C19" s="481"/>
      <c r="D19" s="476"/>
      <c r="E19" s="481"/>
      <c r="F19" s="481"/>
      <c r="G19" s="263"/>
      <c r="H19" s="452"/>
      <c r="I19" s="453"/>
      <c r="J19" s="453"/>
      <c r="K19" s="450"/>
      <c r="L19" s="451"/>
    </row>
    <row r="20" spans="1:12" ht="19.5" customHeight="1">
      <c r="A20" s="262"/>
      <c r="B20" s="481"/>
      <c r="C20" s="481"/>
      <c r="D20" s="476"/>
      <c r="E20" s="481"/>
      <c r="F20" s="481"/>
      <c r="G20" s="263"/>
      <c r="H20" s="452"/>
      <c r="I20" s="453"/>
      <c r="J20" s="453"/>
      <c r="K20" s="450"/>
      <c r="L20" s="451"/>
    </row>
    <row r="21" spans="1:12" ht="19.5" customHeight="1">
      <c r="A21" s="262"/>
      <c r="B21" s="481"/>
      <c r="C21" s="481"/>
      <c r="D21" s="481"/>
      <c r="E21" s="481"/>
      <c r="F21" s="481"/>
      <c r="G21" s="263"/>
      <c r="H21" s="454"/>
      <c r="I21" s="453"/>
      <c r="J21" s="453"/>
      <c r="K21" s="450"/>
      <c r="L21" s="451"/>
    </row>
    <row r="22" spans="1:12" ht="19.5" customHeight="1">
      <c r="A22" s="262"/>
      <c r="B22" s="481"/>
      <c r="C22" s="481"/>
      <c r="D22" s="481"/>
      <c r="E22" s="481"/>
      <c r="F22" s="481"/>
      <c r="G22" s="263"/>
      <c r="H22" s="454"/>
      <c r="I22" s="453"/>
      <c r="J22" s="453"/>
      <c r="K22" s="450"/>
      <c r="L22" s="451"/>
    </row>
    <row r="23" spans="1:12" ht="19.5" customHeight="1">
      <c r="A23" s="262"/>
      <c r="B23" s="481"/>
      <c r="C23" s="481"/>
      <c r="D23" s="481"/>
      <c r="E23" s="481"/>
      <c r="F23" s="481"/>
      <c r="G23" s="263"/>
      <c r="H23" s="454"/>
      <c r="I23" s="453"/>
      <c r="J23" s="453"/>
      <c r="K23" s="450"/>
      <c r="L23" s="451"/>
    </row>
    <row r="24" spans="1:12" ht="19.5" customHeight="1">
      <c r="A24" s="262"/>
      <c r="B24" s="481"/>
      <c r="C24" s="481"/>
      <c r="D24" s="481"/>
      <c r="E24" s="481"/>
      <c r="F24" s="481"/>
      <c r="G24" s="263"/>
      <c r="H24" s="454"/>
      <c r="I24" s="453"/>
      <c r="J24" s="453"/>
      <c r="K24" s="450"/>
      <c r="L24" s="451"/>
    </row>
    <row r="25" spans="1:12" ht="19.5" customHeight="1">
      <c r="A25" s="262"/>
      <c r="B25" s="481"/>
      <c r="C25" s="481"/>
      <c r="D25" s="481"/>
      <c r="E25" s="481"/>
      <c r="F25" s="481"/>
      <c r="G25" s="263"/>
      <c r="H25" s="454"/>
      <c r="I25" s="453"/>
      <c r="J25" s="453"/>
      <c r="K25" s="450"/>
      <c r="L25" s="451"/>
    </row>
    <row r="26" spans="1:12" ht="19.5" customHeight="1">
      <c r="A26" s="262"/>
      <c r="B26" s="481"/>
      <c r="C26" s="481"/>
      <c r="D26" s="481"/>
      <c r="E26" s="481"/>
      <c r="F26" s="481"/>
      <c r="G26" s="263"/>
      <c r="H26" s="454"/>
      <c r="I26" s="453"/>
      <c r="J26" s="453"/>
      <c r="K26" s="450"/>
      <c r="L26" s="451"/>
    </row>
    <row r="27" spans="1:12" ht="19.5" customHeight="1">
      <c r="A27" s="262"/>
      <c r="B27" s="481"/>
      <c r="C27" s="481"/>
      <c r="D27" s="481"/>
      <c r="E27" s="481"/>
      <c r="F27" s="481"/>
      <c r="G27" s="263"/>
      <c r="H27" s="454"/>
      <c r="I27" s="453"/>
      <c r="J27" s="453"/>
      <c r="K27" s="450"/>
      <c r="L27" s="451"/>
    </row>
    <row r="28" spans="1:12" ht="19.5" customHeight="1">
      <c r="A28" s="262"/>
      <c r="B28" s="481"/>
      <c r="C28" s="481"/>
      <c r="D28" s="481"/>
      <c r="E28" s="481"/>
      <c r="F28" s="481"/>
      <c r="G28" s="263"/>
      <c r="H28" s="454"/>
      <c r="I28" s="453"/>
      <c r="J28" s="453"/>
      <c r="K28" s="450"/>
      <c r="L28" s="451"/>
    </row>
    <row r="29" spans="1:12" ht="19.5" customHeight="1">
      <c r="A29" s="262"/>
      <c r="B29" s="481"/>
      <c r="C29" s="481"/>
      <c r="D29" s="481"/>
      <c r="E29" s="481"/>
      <c r="F29" s="481"/>
      <c r="G29" s="263"/>
      <c r="H29" s="454"/>
      <c r="I29" s="453"/>
      <c r="J29" s="453"/>
      <c r="K29" s="450"/>
      <c r="L29" s="451"/>
    </row>
    <row r="30" spans="1:12" ht="19.5" customHeight="1">
      <c r="A30" s="262"/>
      <c r="B30" s="481"/>
      <c r="C30" s="481"/>
      <c r="D30" s="481"/>
      <c r="E30" s="481"/>
      <c r="F30" s="481"/>
      <c r="G30" s="263"/>
      <c r="H30" s="454"/>
      <c r="I30" s="453"/>
      <c r="J30" s="453"/>
      <c r="K30" s="450"/>
      <c r="L30" s="451"/>
    </row>
    <row r="31" spans="1:12" ht="19.5" customHeight="1">
      <c r="A31" s="262"/>
      <c r="B31" s="481"/>
      <c r="C31" s="481"/>
      <c r="D31" s="481"/>
      <c r="E31" s="481"/>
      <c r="F31" s="481"/>
      <c r="G31" s="263"/>
      <c r="H31" s="454"/>
      <c r="I31" s="453"/>
      <c r="J31" s="453"/>
      <c r="K31" s="450"/>
      <c r="L31" s="451"/>
    </row>
    <row r="32" spans="1:12" ht="19.5" customHeight="1">
      <c r="A32" s="262"/>
      <c r="B32" s="481"/>
      <c r="C32" s="481"/>
      <c r="D32" s="481"/>
      <c r="E32" s="481"/>
      <c r="F32" s="481"/>
      <c r="G32" s="263"/>
      <c r="H32" s="454"/>
      <c r="I32" s="453"/>
      <c r="J32" s="453"/>
      <c r="K32" s="450"/>
      <c r="L32" s="451"/>
    </row>
    <row r="33" spans="1:12" ht="19.5" customHeight="1">
      <c r="A33" s="262"/>
      <c r="B33" s="481"/>
      <c r="C33" s="481"/>
      <c r="D33" s="481"/>
      <c r="E33" s="481"/>
      <c r="F33" s="481"/>
      <c r="G33" s="263"/>
      <c r="H33" s="454"/>
      <c r="I33" s="453"/>
      <c r="J33" s="453"/>
      <c r="K33" s="450"/>
      <c r="L33" s="451"/>
    </row>
    <row r="34" spans="1:12" ht="19.5" customHeight="1">
      <c r="A34" s="262"/>
      <c r="B34" s="481"/>
      <c r="C34" s="481"/>
      <c r="D34" s="481"/>
      <c r="E34" s="481"/>
      <c r="F34" s="481"/>
      <c r="G34" s="263"/>
      <c r="H34" s="454"/>
      <c r="I34" s="453"/>
      <c r="J34" s="453"/>
      <c r="K34" s="450"/>
      <c r="L34" s="451"/>
    </row>
    <row r="35" spans="1:12" ht="19.5" customHeight="1">
      <c r="A35" s="262"/>
      <c r="B35" s="481"/>
      <c r="C35" s="481"/>
      <c r="D35" s="481"/>
      <c r="E35" s="481"/>
      <c r="F35" s="481"/>
      <c r="G35" s="263"/>
      <c r="H35" s="454"/>
      <c r="I35" s="453"/>
      <c r="J35" s="453"/>
      <c r="K35" s="450"/>
      <c r="L35" s="451"/>
    </row>
    <row r="36" spans="1:12" ht="19.5" customHeight="1">
      <c r="A36" s="262"/>
      <c r="B36" s="481"/>
      <c r="C36" s="481"/>
      <c r="D36" s="481"/>
      <c r="E36" s="481"/>
      <c r="F36" s="481"/>
      <c r="G36" s="263"/>
      <c r="H36" s="454"/>
      <c r="I36" s="453"/>
      <c r="J36" s="453"/>
      <c r="K36" s="450"/>
      <c r="L36" s="451"/>
    </row>
    <row r="37" spans="1:12" ht="19.5" customHeight="1">
      <c r="A37" s="262"/>
      <c r="B37" s="481"/>
      <c r="C37" s="481"/>
      <c r="D37" s="481"/>
      <c r="E37" s="481"/>
      <c r="F37" s="481"/>
      <c r="G37" s="263"/>
      <c r="H37" s="454"/>
      <c r="I37" s="453"/>
      <c r="J37" s="453"/>
      <c r="K37" s="450"/>
      <c r="L37" s="451"/>
    </row>
    <row r="38" spans="1:12" ht="19.5" customHeight="1">
      <c r="A38" s="262"/>
      <c r="B38" s="481"/>
      <c r="C38" s="481"/>
      <c r="D38" s="481"/>
      <c r="E38" s="481"/>
      <c r="F38" s="481"/>
      <c r="G38" s="263"/>
      <c r="H38" s="454"/>
      <c r="I38" s="453"/>
      <c r="J38" s="453"/>
      <c r="K38" s="450"/>
      <c r="L38" s="451"/>
    </row>
    <row r="39" spans="1:12" ht="19.5" customHeight="1">
      <c r="A39" s="262"/>
      <c r="B39" s="481"/>
      <c r="C39" s="481"/>
      <c r="D39" s="481"/>
      <c r="E39" s="481"/>
      <c r="F39" s="481"/>
      <c r="G39" s="263"/>
      <c r="H39" s="454"/>
      <c r="I39" s="453"/>
      <c r="J39" s="453"/>
      <c r="K39" s="450"/>
      <c r="L39" s="451"/>
    </row>
    <row r="40" spans="1:12" ht="19.5" customHeight="1">
      <c r="A40" s="262"/>
      <c r="B40" s="481"/>
      <c r="C40" s="481"/>
      <c r="D40" s="481"/>
      <c r="E40" s="481"/>
      <c r="F40" s="481"/>
      <c r="G40" s="263"/>
      <c r="H40" s="454"/>
      <c r="I40" s="453"/>
      <c r="J40" s="453"/>
      <c r="K40" s="450"/>
      <c r="L40" s="451"/>
    </row>
    <row r="41" spans="1:12" ht="19.5" customHeight="1">
      <c r="A41" s="262"/>
      <c r="B41" s="481"/>
      <c r="C41" s="481"/>
      <c r="D41" s="481"/>
      <c r="E41" s="481"/>
      <c r="F41" s="481"/>
      <c r="G41" s="263"/>
      <c r="H41" s="454"/>
      <c r="I41" s="453"/>
      <c r="J41" s="453"/>
      <c r="K41" s="450"/>
      <c r="L41" s="451"/>
    </row>
    <row r="42" spans="1:12" ht="19.5" customHeight="1">
      <c r="A42" s="262"/>
      <c r="B42" s="481"/>
      <c r="C42" s="481"/>
      <c r="D42" s="481"/>
      <c r="E42" s="481"/>
      <c r="F42" s="481"/>
      <c r="G42" s="263"/>
      <c r="H42" s="454"/>
      <c r="I42" s="453"/>
      <c r="J42" s="453"/>
      <c r="K42" s="450"/>
      <c r="L42" s="451"/>
    </row>
    <row r="43" spans="1:12" ht="19.5" customHeight="1">
      <c r="A43" s="262"/>
      <c r="B43" s="481"/>
      <c r="C43" s="481"/>
      <c r="D43" s="481"/>
      <c r="E43" s="481"/>
      <c r="F43" s="481"/>
      <c r="G43" s="263"/>
      <c r="H43" s="454"/>
      <c r="I43" s="453"/>
      <c r="J43" s="453"/>
      <c r="K43" s="450"/>
      <c r="L43" s="451"/>
    </row>
    <row r="44" spans="1:12" ht="19.5" customHeight="1">
      <c r="A44" s="262"/>
      <c r="B44" s="481"/>
      <c r="C44" s="481"/>
      <c r="D44" s="481"/>
      <c r="E44" s="481"/>
      <c r="F44" s="481"/>
      <c r="G44" s="263"/>
      <c r="H44" s="454"/>
      <c r="I44" s="453"/>
      <c r="J44" s="453"/>
      <c r="K44" s="450"/>
      <c r="L44" s="451"/>
    </row>
    <row r="45" spans="1:12" ht="19.5" customHeight="1">
      <c r="A45" s="262"/>
      <c r="B45" s="481"/>
      <c r="C45" s="481"/>
      <c r="D45" s="481"/>
      <c r="E45" s="481"/>
      <c r="F45" s="481"/>
      <c r="G45" s="263"/>
      <c r="H45" s="454"/>
      <c r="I45" s="453"/>
      <c r="J45" s="453"/>
      <c r="K45" s="450"/>
      <c r="L45" s="451"/>
    </row>
    <row r="46" spans="1:12" ht="19.5" customHeight="1">
      <c r="A46" s="262"/>
      <c r="B46" s="481"/>
      <c r="C46" s="481"/>
      <c r="D46" s="481"/>
      <c r="E46" s="481"/>
      <c r="F46" s="481"/>
      <c r="G46" s="263"/>
      <c r="H46" s="454"/>
      <c r="I46" s="453"/>
      <c r="J46" s="453"/>
      <c r="K46" s="450"/>
      <c r="L46" s="451"/>
    </row>
    <row r="47" spans="1:12" ht="19.5" customHeight="1">
      <c r="A47" s="262"/>
      <c r="B47" s="481"/>
      <c r="C47" s="481"/>
      <c r="D47" s="481"/>
      <c r="E47" s="481"/>
      <c r="F47" s="481"/>
      <c r="G47" s="263"/>
      <c r="H47" s="454"/>
      <c r="I47" s="453"/>
      <c r="J47" s="453"/>
      <c r="K47" s="450"/>
      <c r="L47" s="451"/>
    </row>
    <row r="48" spans="1:12" ht="19.5" customHeight="1">
      <c r="A48" s="262"/>
      <c r="B48" s="481"/>
      <c r="C48" s="481"/>
      <c r="D48" s="481"/>
      <c r="E48" s="481"/>
      <c r="F48" s="481"/>
      <c r="G48" s="263"/>
      <c r="H48" s="454"/>
      <c r="I48" s="453"/>
      <c r="J48" s="453"/>
      <c r="K48" s="450"/>
      <c r="L48" s="451"/>
    </row>
    <row r="49" spans="1:12" ht="19.5" customHeight="1">
      <c r="A49" s="262"/>
      <c r="B49" s="481"/>
      <c r="C49" s="481"/>
      <c r="D49" s="481"/>
      <c r="E49" s="481"/>
      <c r="F49" s="481"/>
      <c r="G49" s="263"/>
      <c r="H49" s="454"/>
      <c r="I49" s="453"/>
      <c r="J49" s="453"/>
      <c r="K49" s="450"/>
      <c r="L49" s="451"/>
    </row>
    <row r="50" spans="1:12" ht="19.5" customHeight="1">
      <c r="A50" s="262"/>
      <c r="B50" s="481"/>
      <c r="C50" s="481"/>
      <c r="D50" s="481"/>
      <c r="E50" s="481"/>
      <c r="F50" s="481"/>
      <c r="G50" s="263"/>
      <c r="H50" s="454"/>
      <c r="I50" s="453"/>
      <c r="J50" s="453"/>
      <c r="K50" s="450"/>
      <c r="L50" s="451"/>
    </row>
    <row r="51" spans="1:12" ht="19.5" customHeight="1">
      <c r="A51" s="262"/>
      <c r="B51" s="481"/>
      <c r="C51" s="481"/>
      <c r="D51" s="481"/>
      <c r="E51" s="481"/>
      <c r="F51" s="481"/>
      <c r="G51" s="263"/>
      <c r="H51" s="454"/>
      <c r="I51" s="453"/>
      <c r="J51" s="453"/>
      <c r="K51" s="450"/>
      <c r="L51" s="451"/>
    </row>
    <row r="52" spans="1:12" ht="19.5" customHeight="1">
      <c r="A52" s="262"/>
      <c r="B52" s="481"/>
      <c r="C52" s="481"/>
      <c r="D52" s="481"/>
      <c r="E52" s="481"/>
      <c r="F52" s="481"/>
      <c r="G52" s="263"/>
      <c r="H52" s="454"/>
      <c r="I52" s="453"/>
      <c r="J52" s="453"/>
      <c r="K52" s="450"/>
      <c r="L52" s="451"/>
    </row>
    <row r="53" spans="1:12" ht="19.5" customHeight="1">
      <c r="A53" s="262"/>
      <c r="B53" s="481"/>
      <c r="C53" s="481"/>
      <c r="D53" s="481"/>
      <c r="E53" s="481"/>
      <c r="F53" s="481"/>
      <c r="G53" s="263"/>
      <c r="H53" s="454"/>
      <c r="I53" s="453"/>
      <c r="J53" s="453"/>
      <c r="K53" s="450"/>
      <c r="L53" s="451"/>
    </row>
    <row r="54" spans="1:12" ht="19.5" customHeight="1">
      <c r="A54" s="262"/>
      <c r="B54" s="481"/>
      <c r="C54" s="481"/>
      <c r="D54" s="481"/>
      <c r="E54" s="481"/>
      <c r="F54" s="481"/>
      <c r="G54" s="263"/>
      <c r="H54" s="454"/>
      <c r="I54" s="453"/>
      <c r="J54" s="453"/>
      <c r="K54" s="450"/>
      <c r="L54" s="451"/>
    </row>
    <row r="55" spans="1:12" ht="19.5" customHeight="1">
      <c r="A55" s="262"/>
      <c r="B55" s="481"/>
      <c r="C55" s="481"/>
      <c r="D55" s="481"/>
      <c r="E55" s="481"/>
      <c r="F55" s="481"/>
      <c r="G55" s="263"/>
      <c r="H55" s="454"/>
      <c r="I55" s="453"/>
      <c r="J55" s="453"/>
      <c r="K55" s="450"/>
      <c r="L55" s="451"/>
    </row>
    <row r="56" spans="1:12" ht="19.5" customHeight="1">
      <c r="A56" s="262"/>
      <c r="B56" s="481"/>
      <c r="C56" s="481"/>
      <c r="D56" s="481"/>
      <c r="E56" s="481"/>
      <c r="F56" s="481"/>
      <c r="G56" s="263"/>
      <c r="H56" s="454"/>
      <c r="I56" s="453"/>
      <c r="J56" s="453"/>
      <c r="K56" s="450"/>
      <c r="L56" s="451"/>
    </row>
    <row r="57" spans="1:12" ht="19.5" customHeight="1">
      <c r="A57" s="262"/>
      <c r="B57" s="481"/>
      <c r="C57" s="481"/>
      <c r="D57" s="481"/>
      <c r="E57" s="481"/>
      <c r="F57" s="481"/>
      <c r="G57" s="263"/>
      <c r="H57" s="454"/>
      <c r="I57" s="453"/>
      <c r="J57" s="453"/>
      <c r="K57" s="450"/>
      <c r="L57" s="451"/>
    </row>
    <row r="58" spans="1:12" ht="19.5" customHeight="1">
      <c r="A58" s="262"/>
      <c r="B58" s="481"/>
      <c r="C58" s="481"/>
      <c r="D58" s="481"/>
      <c r="E58" s="481"/>
      <c r="F58" s="481"/>
      <c r="G58" s="263"/>
      <c r="H58" s="454"/>
      <c r="I58" s="453"/>
      <c r="J58" s="453"/>
      <c r="K58" s="450"/>
      <c r="L58" s="451"/>
    </row>
    <row r="59" spans="1:12" ht="19.5" customHeight="1">
      <c r="A59" s="262"/>
      <c r="B59" s="481"/>
      <c r="C59" s="481"/>
      <c r="D59" s="481"/>
      <c r="E59" s="481"/>
      <c r="F59" s="481"/>
      <c r="G59" s="263"/>
      <c r="H59" s="454"/>
      <c r="I59" s="453"/>
      <c r="J59" s="453"/>
      <c r="K59" s="450"/>
      <c r="L59" s="451"/>
    </row>
    <row r="60" spans="1:12" ht="19.5" customHeight="1">
      <c r="A60" s="262"/>
      <c r="B60" s="481"/>
      <c r="C60" s="481"/>
      <c r="D60" s="481"/>
      <c r="E60" s="481"/>
      <c r="F60" s="481"/>
      <c r="G60" s="263"/>
      <c r="H60" s="454"/>
      <c r="I60" s="453"/>
      <c r="J60" s="453"/>
      <c r="K60" s="450"/>
      <c r="L60" s="451"/>
    </row>
    <row r="61" spans="1:12" ht="19.5" customHeight="1">
      <c r="A61" s="262"/>
      <c r="B61" s="481"/>
      <c r="C61" s="481"/>
      <c r="D61" s="481"/>
      <c r="E61" s="481"/>
      <c r="F61" s="481"/>
      <c r="G61" s="263"/>
      <c r="H61" s="454"/>
      <c r="I61" s="453"/>
      <c r="J61" s="453"/>
      <c r="K61" s="450"/>
      <c r="L61" s="451"/>
    </row>
    <row r="62" spans="1:15" ht="19.5" customHeight="1">
      <c r="A62" s="262"/>
      <c r="B62" s="481"/>
      <c r="C62" s="481"/>
      <c r="D62" s="481"/>
      <c r="E62" s="481"/>
      <c r="F62" s="481"/>
      <c r="G62" s="263"/>
      <c r="H62" s="454"/>
      <c r="I62" s="453"/>
      <c r="J62" s="453"/>
      <c r="K62" s="450"/>
      <c r="L62" s="451"/>
      <c r="O62" s="439"/>
    </row>
    <row r="63" spans="1:12" ht="19.5" customHeight="1">
      <c r="A63" s="262"/>
      <c r="B63" s="481"/>
      <c r="C63" s="481"/>
      <c r="D63" s="481"/>
      <c r="E63" s="481"/>
      <c r="F63" s="481"/>
      <c r="G63" s="263"/>
      <c r="H63" s="454"/>
      <c r="I63" s="453"/>
      <c r="J63" s="453"/>
      <c r="K63" s="450"/>
      <c r="L63" s="451"/>
    </row>
    <row r="64" spans="1:12" ht="19.5" customHeight="1">
      <c r="A64" s="262"/>
      <c r="B64" s="481"/>
      <c r="C64" s="481"/>
      <c r="D64" s="481"/>
      <c r="E64" s="481"/>
      <c r="F64" s="481"/>
      <c r="G64" s="263"/>
      <c r="H64" s="454"/>
      <c r="I64" s="453"/>
      <c r="J64" s="453"/>
      <c r="K64" s="450"/>
      <c r="L64" s="451"/>
    </row>
    <row r="65" spans="1:15" ht="19.5" customHeight="1">
      <c r="A65" s="262"/>
      <c r="B65" s="481"/>
      <c r="C65" s="481"/>
      <c r="D65" s="481"/>
      <c r="E65" s="481"/>
      <c r="F65" s="481"/>
      <c r="G65" s="263"/>
      <c r="H65" s="454"/>
      <c r="I65" s="453"/>
      <c r="J65" s="453"/>
      <c r="K65" s="450"/>
      <c r="L65" s="451"/>
      <c r="O65" s="439"/>
    </row>
    <row r="66" spans="1:12" ht="19.5" customHeight="1">
      <c r="A66" s="262"/>
      <c r="B66" s="481"/>
      <c r="C66" s="481"/>
      <c r="D66" s="481"/>
      <c r="E66" s="481"/>
      <c r="F66" s="481"/>
      <c r="G66" s="263"/>
      <c r="H66" s="454"/>
      <c r="I66" s="453"/>
      <c r="J66" s="453"/>
      <c r="K66" s="450"/>
      <c r="L66" s="451"/>
    </row>
    <row r="67" spans="1:12" ht="19.5" customHeight="1">
      <c r="A67" s="262"/>
      <c r="B67" s="481"/>
      <c r="C67" s="481"/>
      <c r="D67" s="481"/>
      <c r="E67" s="481"/>
      <c r="F67" s="481"/>
      <c r="G67" s="263"/>
      <c r="H67" s="454"/>
      <c r="I67" s="453"/>
      <c r="J67" s="453"/>
      <c r="K67" s="450"/>
      <c r="L67" s="451"/>
    </row>
    <row r="68" spans="1:12" ht="19.5" customHeight="1">
      <c r="A68" s="262"/>
      <c r="B68" s="481"/>
      <c r="C68" s="481"/>
      <c r="D68" s="481"/>
      <c r="E68" s="481"/>
      <c r="F68" s="481"/>
      <c r="G68" s="263"/>
      <c r="H68" s="454"/>
      <c r="I68" s="453"/>
      <c r="J68" s="453"/>
      <c r="K68" s="450"/>
      <c r="L68" s="451"/>
    </row>
    <row r="69" spans="1:12" ht="19.5" customHeight="1">
      <c r="A69" s="262"/>
      <c r="B69" s="481"/>
      <c r="C69" s="481"/>
      <c r="D69" s="481"/>
      <c r="E69" s="481"/>
      <c r="F69" s="481"/>
      <c r="G69" s="263"/>
      <c r="H69" s="454"/>
      <c r="I69" s="453"/>
      <c r="J69" s="453"/>
      <c r="K69" s="450"/>
      <c r="L69" s="451"/>
    </row>
    <row r="70" spans="1:12" ht="19.5" customHeight="1">
      <c r="A70" s="262"/>
      <c r="B70" s="481"/>
      <c r="C70" s="481"/>
      <c r="D70" s="481"/>
      <c r="E70" s="481"/>
      <c r="F70" s="481"/>
      <c r="G70" s="263"/>
      <c r="H70" s="454"/>
      <c r="I70" s="453"/>
      <c r="J70" s="453"/>
      <c r="K70" s="450"/>
      <c r="L70" s="451"/>
    </row>
    <row r="71" spans="1:12" ht="19.5" customHeight="1">
      <c r="A71" s="262"/>
      <c r="B71" s="481"/>
      <c r="C71" s="481"/>
      <c r="D71" s="481"/>
      <c r="E71" s="481"/>
      <c r="F71" s="481"/>
      <c r="G71" s="263"/>
      <c r="H71" s="454"/>
      <c r="I71" s="453"/>
      <c r="J71" s="453"/>
      <c r="K71" s="450"/>
      <c r="L71" s="451"/>
    </row>
    <row r="72" spans="1:12" ht="19.5" customHeight="1">
      <c r="A72" s="262"/>
      <c r="B72" s="481"/>
      <c r="C72" s="481"/>
      <c r="D72" s="481"/>
      <c r="E72" s="481"/>
      <c r="F72" s="481"/>
      <c r="G72" s="263"/>
      <c r="H72" s="454"/>
      <c r="I72" s="453"/>
      <c r="J72" s="453"/>
      <c r="K72" s="450"/>
      <c r="L72" s="451"/>
    </row>
    <row r="73" spans="1:12" ht="19.5" customHeight="1">
      <c r="A73" s="262"/>
      <c r="B73" s="481"/>
      <c r="C73" s="481"/>
      <c r="D73" s="481"/>
      <c r="E73" s="481"/>
      <c r="F73" s="481"/>
      <c r="G73" s="263"/>
      <c r="H73" s="454"/>
      <c r="I73" s="453"/>
      <c r="J73" s="453"/>
      <c r="K73" s="450"/>
      <c r="L73" s="451"/>
    </row>
    <row r="74" spans="1:12" ht="19.5" customHeight="1">
      <c r="A74" s="262"/>
      <c r="B74" s="481"/>
      <c r="C74" s="481"/>
      <c r="D74" s="481"/>
      <c r="E74" s="481"/>
      <c r="F74" s="481"/>
      <c r="G74" s="263"/>
      <c r="H74" s="454"/>
      <c r="I74" s="453"/>
      <c r="J74" s="453"/>
      <c r="K74" s="450"/>
      <c r="L74" s="451"/>
    </row>
    <row r="75" spans="1:12" ht="19.5" customHeight="1">
      <c r="A75" s="262"/>
      <c r="B75" s="481"/>
      <c r="C75" s="481"/>
      <c r="D75" s="481"/>
      <c r="E75" s="481"/>
      <c r="F75" s="481"/>
      <c r="G75" s="263"/>
      <c r="H75" s="454"/>
      <c r="I75" s="453"/>
      <c r="J75" s="453"/>
      <c r="K75" s="450"/>
      <c r="L75" s="451"/>
    </row>
    <row r="76" spans="1:12" ht="19.5" customHeight="1">
      <c r="A76" s="262"/>
      <c r="B76" s="481"/>
      <c r="C76" s="481"/>
      <c r="D76" s="481"/>
      <c r="E76" s="481"/>
      <c r="F76" s="481"/>
      <c r="G76" s="263"/>
      <c r="H76" s="454"/>
      <c r="I76" s="453"/>
      <c r="J76" s="453"/>
      <c r="K76" s="450"/>
      <c r="L76" s="451"/>
    </row>
    <row r="77" spans="1:12" ht="19.5" customHeight="1">
      <c r="A77" s="262"/>
      <c r="B77" s="481"/>
      <c r="C77" s="481"/>
      <c r="D77" s="481"/>
      <c r="E77" s="481"/>
      <c r="F77" s="481"/>
      <c r="G77" s="263"/>
      <c r="H77" s="454"/>
      <c r="I77" s="453"/>
      <c r="J77" s="453"/>
      <c r="K77" s="450"/>
      <c r="L77" s="451"/>
    </row>
    <row r="78" spans="1:12" ht="19.5" customHeight="1">
      <c r="A78" s="262"/>
      <c r="B78" s="481"/>
      <c r="C78" s="481"/>
      <c r="D78" s="481"/>
      <c r="E78" s="481"/>
      <c r="F78" s="481"/>
      <c r="G78" s="263"/>
      <c r="H78" s="454"/>
      <c r="I78" s="453"/>
      <c r="J78" s="453"/>
      <c r="K78" s="450"/>
      <c r="L78" s="451"/>
    </row>
    <row r="79" spans="1:12" ht="19.5" customHeight="1">
      <c r="A79" s="262"/>
      <c r="B79" s="481"/>
      <c r="C79" s="481"/>
      <c r="D79" s="481"/>
      <c r="E79" s="481"/>
      <c r="F79" s="481"/>
      <c r="G79" s="263"/>
      <c r="H79" s="454"/>
      <c r="I79" s="453"/>
      <c r="J79" s="453"/>
      <c r="K79" s="450"/>
      <c r="L79" s="451"/>
    </row>
    <row r="80" spans="1:12" ht="19.5" customHeight="1">
      <c r="A80" s="262"/>
      <c r="B80" s="481"/>
      <c r="C80" s="481"/>
      <c r="D80" s="481"/>
      <c r="E80" s="481"/>
      <c r="F80" s="481"/>
      <c r="G80" s="263"/>
      <c r="H80" s="454"/>
      <c r="I80" s="453"/>
      <c r="J80" s="453"/>
      <c r="K80" s="450"/>
      <c r="L80" s="451"/>
    </row>
    <row r="81" spans="1:12" ht="19.5" customHeight="1">
      <c r="A81" s="262"/>
      <c r="B81" s="481"/>
      <c r="C81" s="481"/>
      <c r="D81" s="481"/>
      <c r="E81" s="481"/>
      <c r="F81" s="481"/>
      <c r="G81" s="263"/>
      <c r="H81" s="454"/>
      <c r="I81" s="453"/>
      <c r="J81" s="453"/>
      <c r="K81" s="450"/>
      <c r="L81" s="451"/>
    </row>
    <row r="82" spans="1:12" ht="19.5" customHeight="1">
      <c r="A82" s="262"/>
      <c r="B82" s="481"/>
      <c r="C82" s="481"/>
      <c r="D82" s="481"/>
      <c r="E82" s="481"/>
      <c r="F82" s="481"/>
      <c r="G82" s="263"/>
      <c r="H82" s="454"/>
      <c r="I82" s="453"/>
      <c r="J82" s="453"/>
      <c r="K82" s="450"/>
      <c r="L82" s="451"/>
    </row>
    <row r="83" spans="1:12" ht="19.5" customHeight="1">
      <c r="A83" s="262"/>
      <c r="B83" s="481"/>
      <c r="C83" s="481"/>
      <c r="D83" s="481"/>
      <c r="E83" s="481"/>
      <c r="F83" s="481"/>
      <c r="G83" s="263"/>
      <c r="H83" s="454"/>
      <c r="I83" s="453"/>
      <c r="J83" s="453"/>
      <c r="K83" s="450"/>
      <c r="L83" s="451"/>
    </row>
    <row r="84" spans="1:12" ht="19.5" customHeight="1">
      <c r="A84" s="262"/>
      <c r="B84" s="481"/>
      <c r="C84" s="481"/>
      <c r="D84" s="481"/>
      <c r="E84" s="481"/>
      <c r="F84" s="481"/>
      <c r="G84" s="263"/>
      <c r="H84" s="454"/>
      <c r="I84" s="453"/>
      <c r="J84" s="453"/>
      <c r="K84" s="450"/>
      <c r="L84" s="451"/>
    </row>
    <row r="85" spans="1:12" ht="19.5" customHeight="1">
      <c r="A85" s="262"/>
      <c r="B85" s="481"/>
      <c r="C85" s="481"/>
      <c r="D85" s="481"/>
      <c r="E85" s="481"/>
      <c r="F85" s="481"/>
      <c r="G85" s="263"/>
      <c r="H85" s="454"/>
      <c r="I85" s="453"/>
      <c r="J85" s="453"/>
      <c r="K85" s="450"/>
      <c r="L85" s="451"/>
    </row>
    <row r="86" spans="1:12" ht="19.5" customHeight="1">
      <c r="A86" s="262"/>
      <c r="B86" s="481"/>
      <c r="C86" s="481"/>
      <c r="D86" s="481"/>
      <c r="E86" s="481"/>
      <c r="F86" s="481"/>
      <c r="G86" s="263"/>
      <c r="H86" s="454"/>
      <c r="I86" s="453"/>
      <c r="J86" s="453"/>
      <c r="K86" s="450"/>
      <c r="L86" s="451"/>
    </row>
    <row r="87" spans="1:12" ht="19.5" customHeight="1">
      <c r="A87" s="262"/>
      <c r="B87" s="481"/>
      <c r="C87" s="481"/>
      <c r="D87" s="481"/>
      <c r="E87" s="481"/>
      <c r="F87" s="481"/>
      <c r="G87" s="263"/>
      <c r="H87" s="454"/>
      <c r="I87" s="453"/>
      <c r="J87" s="453"/>
      <c r="K87" s="450"/>
      <c r="L87" s="451"/>
    </row>
    <row r="88" spans="1:12" ht="19.5" customHeight="1">
      <c r="A88" s="262"/>
      <c r="B88" s="481"/>
      <c r="C88" s="481"/>
      <c r="D88" s="481"/>
      <c r="E88" s="481"/>
      <c r="F88" s="481"/>
      <c r="G88" s="263"/>
      <c r="H88" s="454"/>
      <c r="I88" s="453"/>
      <c r="J88" s="453"/>
      <c r="K88" s="450"/>
      <c r="L88" s="451"/>
    </row>
    <row r="89" spans="1:12" ht="19.5" customHeight="1">
      <c r="A89" s="262"/>
      <c r="B89" s="481"/>
      <c r="C89" s="481"/>
      <c r="D89" s="481"/>
      <c r="E89" s="481"/>
      <c r="F89" s="481"/>
      <c r="G89" s="263"/>
      <c r="H89" s="454"/>
      <c r="I89" s="453"/>
      <c r="J89" s="453"/>
      <c r="K89" s="450"/>
      <c r="L89" s="451"/>
    </row>
    <row r="90" spans="1:12" ht="19.5" customHeight="1">
      <c r="A90" s="262"/>
      <c r="B90" s="481"/>
      <c r="C90" s="481"/>
      <c r="D90" s="481"/>
      <c r="E90" s="481"/>
      <c r="F90" s="481"/>
      <c r="G90" s="263"/>
      <c r="H90" s="454"/>
      <c r="I90" s="453"/>
      <c r="J90" s="453"/>
      <c r="K90" s="450"/>
      <c r="L90" s="451"/>
    </row>
    <row r="91" spans="1:12" ht="19.5" customHeight="1">
      <c r="A91" s="262"/>
      <c r="B91" s="481"/>
      <c r="C91" s="481"/>
      <c r="D91" s="481"/>
      <c r="E91" s="481"/>
      <c r="F91" s="481"/>
      <c r="G91" s="263"/>
      <c r="H91" s="454"/>
      <c r="I91" s="453"/>
      <c r="J91" s="453"/>
      <c r="K91" s="450"/>
      <c r="L91" s="451"/>
    </row>
    <row r="92" spans="1:12" ht="19.5" customHeight="1">
      <c r="A92" s="262"/>
      <c r="B92" s="481"/>
      <c r="C92" s="481"/>
      <c r="D92" s="481"/>
      <c r="E92" s="481"/>
      <c r="F92" s="481"/>
      <c r="G92" s="263"/>
      <c r="H92" s="454"/>
      <c r="I92" s="453"/>
      <c r="J92" s="453"/>
      <c r="K92" s="450"/>
      <c r="L92" s="451"/>
    </row>
    <row r="93" spans="1:12" ht="19.5" customHeight="1">
      <c r="A93" s="262"/>
      <c r="B93" s="481"/>
      <c r="C93" s="481"/>
      <c r="D93" s="481"/>
      <c r="E93" s="481"/>
      <c r="F93" s="481"/>
      <c r="G93" s="263"/>
      <c r="H93" s="454"/>
      <c r="I93" s="453"/>
      <c r="J93" s="453"/>
      <c r="K93" s="450"/>
      <c r="L93" s="451"/>
    </row>
    <row r="94" spans="1:12" ht="19.5" customHeight="1">
      <c r="A94" s="262"/>
      <c r="B94" s="481"/>
      <c r="C94" s="481"/>
      <c r="D94" s="481"/>
      <c r="E94" s="481"/>
      <c r="F94" s="481"/>
      <c r="G94" s="263"/>
      <c r="H94" s="454"/>
      <c r="I94" s="453"/>
      <c r="J94" s="453"/>
      <c r="K94" s="450"/>
      <c r="L94" s="451"/>
    </row>
    <row r="95" spans="1:12" ht="19.5" customHeight="1">
      <c r="A95" s="262"/>
      <c r="B95" s="481"/>
      <c r="C95" s="481"/>
      <c r="D95" s="481"/>
      <c r="E95" s="481"/>
      <c r="F95" s="481"/>
      <c r="G95" s="263"/>
      <c r="H95" s="454"/>
      <c r="I95" s="453"/>
      <c r="J95" s="453"/>
      <c r="K95" s="450"/>
      <c r="L95" s="451"/>
    </row>
    <row r="96" spans="1:12" ht="19.5" customHeight="1">
      <c r="A96" s="262"/>
      <c r="B96" s="481"/>
      <c r="C96" s="481"/>
      <c r="D96" s="481"/>
      <c r="E96" s="481"/>
      <c r="F96" s="481"/>
      <c r="G96" s="263"/>
      <c r="H96" s="454"/>
      <c r="I96" s="453"/>
      <c r="J96" s="453"/>
      <c r="K96" s="450"/>
      <c r="L96" s="451"/>
    </row>
    <row r="97" spans="1:12" ht="19.5" customHeight="1">
      <c r="A97" s="262"/>
      <c r="B97" s="481"/>
      <c r="C97" s="481"/>
      <c r="D97" s="481"/>
      <c r="E97" s="481"/>
      <c r="F97" s="481"/>
      <c r="G97" s="263"/>
      <c r="H97" s="454"/>
      <c r="I97" s="453"/>
      <c r="J97" s="453"/>
      <c r="K97" s="450"/>
      <c r="L97" s="451"/>
    </row>
    <row r="98" spans="1:12" ht="19.5" customHeight="1">
      <c r="A98" s="262"/>
      <c r="B98" s="481"/>
      <c r="C98" s="481"/>
      <c r="D98" s="481"/>
      <c r="E98" s="481"/>
      <c r="F98" s="481"/>
      <c r="G98" s="263"/>
      <c r="H98" s="454"/>
      <c r="I98" s="453"/>
      <c r="J98" s="453"/>
      <c r="K98" s="450"/>
      <c r="L98" s="451"/>
    </row>
    <row r="99" spans="1:12" ht="19.5" customHeight="1">
      <c r="A99" s="262"/>
      <c r="B99" s="481"/>
      <c r="C99" s="481"/>
      <c r="D99" s="481"/>
      <c r="E99" s="481"/>
      <c r="F99" s="481"/>
      <c r="G99" s="263"/>
      <c r="H99" s="454"/>
      <c r="I99" s="453"/>
      <c r="J99" s="453"/>
      <c r="K99" s="450"/>
      <c r="L99" s="451"/>
    </row>
    <row r="100" spans="1:12" ht="19.5" customHeight="1">
      <c r="A100" s="262"/>
      <c r="B100" s="481"/>
      <c r="C100" s="481"/>
      <c r="D100" s="481"/>
      <c r="E100" s="481"/>
      <c r="F100" s="481"/>
      <c r="G100" s="263"/>
      <c r="H100" s="454"/>
      <c r="I100" s="453"/>
      <c r="J100" s="453"/>
      <c r="K100" s="450"/>
      <c r="L100" s="451"/>
    </row>
    <row r="101" spans="1:12" ht="19.5" customHeight="1">
      <c r="A101" s="262"/>
      <c r="B101" s="481"/>
      <c r="C101" s="481"/>
      <c r="D101" s="481"/>
      <c r="E101" s="481"/>
      <c r="F101" s="481"/>
      <c r="G101" s="263"/>
      <c r="H101" s="454"/>
      <c r="I101" s="453"/>
      <c r="J101" s="453"/>
      <c r="K101" s="450"/>
      <c r="L101" s="451"/>
    </row>
    <row r="102" spans="1:12" ht="19.5" customHeight="1">
      <c r="A102" s="262"/>
      <c r="B102" s="481"/>
      <c r="C102" s="481"/>
      <c r="D102" s="481"/>
      <c r="E102" s="481"/>
      <c r="F102" s="481"/>
      <c r="G102" s="263"/>
      <c r="H102" s="454"/>
      <c r="I102" s="453"/>
      <c r="J102" s="453"/>
      <c r="K102" s="450"/>
      <c r="L102" s="451"/>
    </row>
    <row r="103" spans="1:12" ht="19.5" customHeight="1">
      <c r="A103" s="262"/>
      <c r="B103" s="481"/>
      <c r="C103" s="481"/>
      <c r="D103" s="481"/>
      <c r="E103" s="481"/>
      <c r="F103" s="481"/>
      <c r="G103" s="263"/>
      <c r="H103" s="454"/>
      <c r="I103" s="453"/>
      <c r="J103" s="453"/>
      <c r="K103" s="450"/>
      <c r="L103" s="451"/>
    </row>
    <row r="104" spans="1:12" ht="19.5" customHeight="1">
      <c r="A104" s="262"/>
      <c r="B104" s="481"/>
      <c r="C104" s="481"/>
      <c r="D104" s="481"/>
      <c r="E104" s="481"/>
      <c r="F104" s="481"/>
      <c r="G104" s="263"/>
      <c r="H104" s="454"/>
      <c r="I104" s="453"/>
      <c r="J104" s="453"/>
      <c r="K104" s="450"/>
      <c r="L104" s="451"/>
    </row>
    <row r="105" spans="1:12" ht="19.5" customHeight="1">
      <c r="A105" s="262"/>
      <c r="B105" s="481"/>
      <c r="C105" s="481"/>
      <c r="D105" s="481"/>
      <c r="E105" s="481"/>
      <c r="F105" s="481"/>
      <c r="G105" s="263"/>
      <c r="H105" s="454"/>
      <c r="I105" s="453"/>
      <c r="J105" s="453"/>
      <c r="K105" s="450"/>
      <c r="L105" s="451"/>
    </row>
    <row r="106" spans="1:12" ht="19.5" customHeight="1">
      <c r="A106" s="262"/>
      <c r="B106" s="481"/>
      <c r="C106" s="481"/>
      <c r="D106" s="481"/>
      <c r="E106" s="481"/>
      <c r="F106" s="481"/>
      <c r="G106" s="263"/>
      <c r="H106" s="454"/>
      <c r="I106" s="453"/>
      <c r="J106" s="453"/>
      <c r="K106" s="450"/>
      <c r="L106" s="451"/>
    </row>
    <row r="107" spans="1:12" ht="19.5" customHeight="1">
      <c r="A107" s="262"/>
      <c r="B107" s="481"/>
      <c r="C107" s="481"/>
      <c r="D107" s="481"/>
      <c r="E107" s="481"/>
      <c r="F107" s="481"/>
      <c r="G107" s="263"/>
      <c r="H107" s="454"/>
      <c r="I107" s="453"/>
      <c r="J107" s="453"/>
      <c r="K107" s="450"/>
      <c r="L107" s="451"/>
    </row>
    <row r="108" spans="1:12" ht="19.5" customHeight="1">
      <c r="A108" s="262"/>
      <c r="B108" s="481"/>
      <c r="C108" s="481"/>
      <c r="D108" s="481"/>
      <c r="E108" s="481"/>
      <c r="F108" s="481"/>
      <c r="G108" s="263"/>
      <c r="H108" s="454"/>
      <c r="I108" s="453"/>
      <c r="J108" s="453"/>
      <c r="K108" s="450"/>
      <c r="L108" s="451"/>
    </row>
    <row r="109" spans="1:12" ht="19.5" customHeight="1">
      <c r="A109" s="262"/>
      <c r="B109" s="481"/>
      <c r="C109" s="481"/>
      <c r="D109" s="481"/>
      <c r="E109" s="481"/>
      <c r="F109" s="481"/>
      <c r="G109" s="263"/>
      <c r="H109" s="454"/>
      <c r="I109" s="453"/>
      <c r="J109" s="453"/>
      <c r="K109" s="450"/>
      <c r="L109" s="451"/>
    </row>
    <row r="110" spans="1:12" ht="19.5" customHeight="1">
      <c r="A110" s="262"/>
      <c r="B110" s="481"/>
      <c r="C110" s="481"/>
      <c r="D110" s="481"/>
      <c r="E110" s="481"/>
      <c r="F110" s="481"/>
      <c r="G110" s="263"/>
      <c r="H110" s="454"/>
      <c r="I110" s="453"/>
      <c r="J110" s="453"/>
      <c r="K110" s="450"/>
      <c r="L110" s="451"/>
    </row>
    <row r="111" spans="1:12" ht="19.5" customHeight="1">
      <c r="A111" s="262"/>
      <c r="B111" s="481"/>
      <c r="C111" s="481"/>
      <c r="D111" s="481"/>
      <c r="E111" s="481"/>
      <c r="F111" s="481"/>
      <c r="G111" s="263"/>
      <c r="H111" s="454"/>
      <c r="I111" s="453"/>
      <c r="J111" s="453"/>
      <c r="K111" s="450"/>
      <c r="L111" s="451"/>
    </row>
    <row r="112" spans="1:12" ht="19.5" customHeight="1">
      <c r="A112" s="262"/>
      <c r="B112" s="481"/>
      <c r="C112" s="481"/>
      <c r="D112" s="481"/>
      <c r="E112" s="481"/>
      <c r="F112" s="481"/>
      <c r="G112" s="263"/>
      <c r="H112" s="454"/>
      <c r="I112" s="453"/>
      <c r="J112" s="453"/>
      <c r="K112" s="450"/>
      <c r="L112" s="451"/>
    </row>
    <row r="113" spans="1:12" ht="19.5" customHeight="1">
      <c r="A113" s="262"/>
      <c r="B113" s="481"/>
      <c r="C113" s="481"/>
      <c r="D113" s="481"/>
      <c r="E113" s="481"/>
      <c r="F113" s="481"/>
      <c r="G113" s="263"/>
      <c r="H113" s="454"/>
      <c r="I113" s="453"/>
      <c r="J113" s="453"/>
      <c r="K113" s="450"/>
      <c r="L113" s="451"/>
    </row>
    <row r="114" spans="1:12" ht="19.5" customHeight="1">
      <c r="A114" s="262"/>
      <c r="B114" s="481"/>
      <c r="C114" s="481"/>
      <c r="D114" s="481"/>
      <c r="E114" s="481"/>
      <c r="F114" s="481"/>
      <c r="G114" s="263"/>
      <c r="H114" s="454"/>
      <c r="I114" s="453"/>
      <c r="J114" s="453"/>
      <c r="K114" s="450"/>
      <c r="L114" s="451"/>
    </row>
    <row r="115" spans="1:12" ht="19.5" customHeight="1">
      <c r="A115" s="262"/>
      <c r="B115" s="481"/>
      <c r="C115" s="481"/>
      <c r="D115" s="481"/>
      <c r="E115" s="481"/>
      <c r="F115" s="481"/>
      <c r="G115" s="263"/>
      <c r="H115" s="454"/>
      <c r="I115" s="453"/>
      <c r="J115" s="453"/>
      <c r="K115" s="450"/>
      <c r="L115" s="451"/>
    </row>
    <row r="116" spans="1:12" ht="19.5" customHeight="1">
      <c r="A116" s="262"/>
      <c r="B116" s="481"/>
      <c r="C116" s="481"/>
      <c r="D116" s="481"/>
      <c r="E116" s="481"/>
      <c r="F116" s="481"/>
      <c r="G116" s="263"/>
      <c r="H116" s="454"/>
      <c r="I116" s="453"/>
      <c r="J116" s="453"/>
      <c r="K116" s="450"/>
      <c r="L116" s="451"/>
    </row>
    <row r="117" spans="1:12" ht="19.5" customHeight="1">
      <c r="A117" s="262"/>
      <c r="B117" s="481"/>
      <c r="C117" s="481"/>
      <c r="D117" s="481"/>
      <c r="E117" s="481"/>
      <c r="F117" s="481"/>
      <c r="G117" s="263"/>
      <c r="H117" s="454"/>
      <c r="I117" s="453"/>
      <c r="J117" s="453"/>
      <c r="K117" s="450"/>
      <c r="L117" s="451"/>
    </row>
    <row r="118" spans="1:12" ht="19.5" customHeight="1">
      <c r="A118" s="262"/>
      <c r="B118" s="481"/>
      <c r="C118" s="481"/>
      <c r="D118" s="481"/>
      <c r="E118" s="481"/>
      <c r="F118" s="481"/>
      <c r="G118" s="263"/>
      <c r="H118" s="454"/>
      <c r="I118" s="453"/>
      <c r="J118" s="453"/>
      <c r="K118" s="450"/>
      <c r="L118" s="451"/>
    </row>
    <row r="119" spans="1:12" ht="19.5" customHeight="1">
      <c r="A119" s="262"/>
      <c r="B119" s="481"/>
      <c r="C119" s="481"/>
      <c r="D119" s="481"/>
      <c r="E119" s="481"/>
      <c r="F119" s="481"/>
      <c r="G119" s="263"/>
      <c r="H119" s="454"/>
      <c r="I119" s="453"/>
      <c r="J119" s="453"/>
      <c r="K119" s="450"/>
      <c r="L119" s="451"/>
    </row>
    <row r="120" spans="1:12" ht="19.5" customHeight="1">
      <c r="A120" s="262"/>
      <c r="B120" s="481"/>
      <c r="C120" s="481"/>
      <c r="D120" s="481"/>
      <c r="E120" s="481"/>
      <c r="F120" s="481"/>
      <c r="G120" s="263"/>
      <c r="H120" s="454"/>
      <c r="I120" s="453"/>
      <c r="J120" s="453"/>
      <c r="K120" s="450"/>
      <c r="L120" s="451"/>
    </row>
    <row r="121" spans="1:12" ht="19.5" customHeight="1">
      <c r="A121" s="262"/>
      <c r="B121" s="481"/>
      <c r="C121" s="481"/>
      <c r="D121" s="481"/>
      <c r="E121" s="481"/>
      <c r="F121" s="481"/>
      <c r="G121" s="263"/>
      <c r="H121" s="454"/>
      <c r="I121" s="453"/>
      <c r="J121" s="453"/>
      <c r="K121" s="450"/>
      <c r="L121" s="451"/>
    </row>
    <row r="122" spans="1:12" ht="19.5" customHeight="1">
      <c r="A122" s="262"/>
      <c r="B122" s="481"/>
      <c r="C122" s="481"/>
      <c r="D122" s="481"/>
      <c r="E122" s="481"/>
      <c r="F122" s="481"/>
      <c r="G122" s="263"/>
      <c r="H122" s="454"/>
      <c r="I122" s="453"/>
      <c r="J122" s="453"/>
      <c r="K122" s="450"/>
      <c r="L122" s="451"/>
    </row>
    <row r="123" spans="1:12" ht="19.5" customHeight="1">
      <c r="A123" s="262"/>
      <c r="B123" s="481"/>
      <c r="C123" s="481"/>
      <c r="D123" s="481"/>
      <c r="E123" s="481"/>
      <c r="F123" s="481"/>
      <c r="G123" s="263"/>
      <c r="H123" s="454"/>
      <c r="I123" s="453"/>
      <c r="J123" s="453"/>
      <c r="K123" s="450"/>
      <c r="L123" s="451"/>
    </row>
    <row r="124" spans="1:12" ht="19.5" customHeight="1">
      <c r="A124" s="262"/>
      <c r="B124" s="481"/>
      <c r="C124" s="481"/>
      <c r="D124" s="481"/>
      <c r="E124" s="481"/>
      <c r="F124" s="481"/>
      <c r="G124" s="263"/>
      <c r="H124" s="454"/>
      <c r="I124" s="453"/>
      <c r="J124" s="453"/>
      <c r="K124" s="450"/>
      <c r="L124" s="451"/>
    </row>
    <row r="125" spans="1:12" ht="19.5" customHeight="1">
      <c r="A125" s="262"/>
      <c r="B125" s="481"/>
      <c r="C125" s="481"/>
      <c r="D125" s="481"/>
      <c r="E125" s="481"/>
      <c r="F125" s="481"/>
      <c r="G125" s="263"/>
      <c r="H125" s="454"/>
      <c r="I125" s="453"/>
      <c r="J125" s="453"/>
      <c r="K125" s="450"/>
      <c r="L125" s="451"/>
    </row>
    <row r="126" spans="1:12" ht="19.5" customHeight="1">
      <c r="A126" s="262"/>
      <c r="B126" s="481"/>
      <c r="C126" s="481"/>
      <c r="D126" s="481"/>
      <c r="E126" s="481"/>
      <c r="F126" s="481"/>
      <c r="G126" s="263"/>
      <c r="H126" s="454"/>
      <c r="I126" s="453"/>
      <c r="J126" s="453"/>
      <c r="K126" s="450"/>
      <c r="L126" s="451"/>
    </row>
    <row r="127" spans="1:12" ht="19.5" customHeight="1">
      <c r="A127" s="262"/>
      <c r="B127" s="481"/>
      <c r="C127" s="481"/>
      <c r="D127" s="481"/>
      <c r="E127" s="481"/>
      <c r="F127" s="481"/>
      <c r="G127" s="263"/>
      <c r="H127" s="454"/>
      <c r="I127" s="453"/>
      <c r="J127" s="453"/>
      <c r="K127" s="450"/>
      <c r="L127" s="451"/>
    </row>
    <row r="128" spans="1:12" ht="19.5" customHeight="1">
      <c r="A128" s="262"/>
      <c r="B128" s="481"/>
      <c r="C128" s="481"/>
      <c r="D128" s="481"/>
      <c r="E128" s="481"/>
      <c r="F128" s="481"/>
      <c r="G128" s="263"/>
      <c r="H128" s="454"/>
      <c r="I128" s="453"/>
      <c r="J128" s="453"/>
      <c r="K128" s="450"/>
      <c r="L128" s="451"/>
    </row>
    <row r="129" spans="1:12" ht="19.5" customHeight="1">
      <c r="A129" s="262"/>
      <c r="B129" s="481"/>
      <c r="C129" s="481"/>
      <c r="D129" s="481"/>
      <c r="E129" s="481"/>
      <c r="F129" s="481"/>
      <c r="G129" s="263"/>
      <c r="H129" s="454"/>
      <c r="I129" s="453"/>
      <c r="J129" s="453"/>
      <c r="K129" s="450"/>
      <c r="L129" s="451"/>
    </row>
    <row r="130" spans="1:12" ht="19.5" customHeight="1">
      <c r="A130" s="262"/>
      <c r="B130" s="481"/>
      <c r="C130" s="481"/>
      <c r="D130" s="481"/>
      <c r="E130" s="481"/>
      <c r="F130" s="481"/>
      <c r="G130" s="263"/>
      <c r="H130" s="454"/>
      <c r="I130" s="453"/>
      <c r="J130" s="453"/>
      <c r="K130" s="450"/>
      <c r="L130" s="451"/>
    </row>
    <row r="131" spans="1:12" ht="19.5" customHeight="1">
      <c r="A131" s="262"/>
      <c r="B131" s="481"/>
      <c r="C131" s="481"/>
      <c r="D131" s="481"/>
      <c r="E131" s="481"/>
      <c r="F131" s="481"/>
      <c r="G131" s="263"/>
      <c r="H131" s="454"/>
      <c r="I131" s="453"/>
      <c r="J131" s="453"/>
      <c r="K131" s="450"/>
      <c r="L131" s="451"/>
    </row>
    <row r="132" spans="1:12" ht="19.5" customHeight="1">
      <c r="A132" s="262"/>
      <c r="B132" s="481"/>
      <c r="C132" s="481"/>
      <c r="D132" s="481"/>
      <c r="E132" s="481"/>
      <c r="F132" s="481"/>
      <c r="G132" s="263"/>
      <c r="H132" s="454"/>
      <c r="I132" s="453"/>
      <c r="J132" s="453"/>
      <c r="K132" s="450"/>
      <c r="L132" s="451"/>
    </row>
    <row r="133" spans="1:12" ht="19.5" customHeight="1">
      <c r="A133" s="262"/>
      <c r="B133" s="481"/>
      <c r="C133" s="481"/>
      <c r="D133" s="481"/>
      <c r="E133" s="481"/>
      <c r="F133" s="481"/>
      <c r="G133" s="263"/>
      <c r="H133" s="454"/>
      <c r="I133" s="453"/>
      <c r="J133" s="453"/>
      <c r="K133" s="450"/>
      <c r="L133" s="451"/>
    </row>
    <row r="134" spans="1:12" ht="19.5" customHeight="1">
      <c r="A134" s="262"/>
      <c r="B134" s="481"/>
      <c r="C134" s="481"/>
      <c r="D134" s="481"/>
      <c r="E134" s="481"/>
      <c r="F134" s="481"/>
      <c r="G134" s="263"/>
      <c r="H134" s="454"/>
      <c r="I134" s="453"/>
      <c r="J134" s="453"/>
      <c r="K134" s="450"/>
      <c r="L134" s="451"/>
    </row>
    <row r="135" spans="1:12" ht="19.5" customHeight="1">
      <c r="A135" s="262"/>
      <c r="B135" s="481"/>
      <c r="C135" s="481"/>
      <c r="D135" s="481"/>
      <c r="E135" s="481"/>
      <c r="F135" s="481"/>
      <c r="G135" s="263"/>
      <c r="H135" s="454"/>
      <c r="I135" s="453"/>
      <c r="J135" s="453"/>
      <c r="K135" s="450"/>
      <c r="L135" s="451"/>
    </row>
    <row r="136" spans="1:12" ht="19.5" customHeight="1">
      <c r="A136" s="262"/>
      <c r="B136" s="481"/>
      <c r="C136" s="481"/>
      <c r="D136" s="481"/>
      <c r="E136" s="481"/>
      <c r="F136" s="475"/>
      <c r="G136" s="263"/>
      <c r="H136" s="454"/>
      <c r="I136" s="453"/>
      <c r="J136" s="453"/>
      <c r="K136" s="450"/>
      <c r="L136" s="451"/>
    </row>
    <row r="137" spans="1:12" ht="19.5" customHeight="1">
      <c r="A137" s="262"/>
      <c r="B137" s="481"/>
      <c r="C137" s="481"/>
      <c r="D137" s="481"/>
      <c r="E137" s="481"/>
      <c r="F137" s="475"/>
      <c r="G137" s="263"/>
      <c r="H137" s="454"/>
      <c r="I137" s="453"/>
      <c r="J137" s="453"/>
      <c r="K137" s="450"/>
      <c r="L137" s="451"/>
    </row>
    <row r="138" spans="1:12" ht="19.5" customHeight="1">
      <c r="A138" s="262"/>
      <c r="B138" s="481"/>
      <c r="C138" s="481"/>
      <c r="D138" s="481"/>
      <c r="E138" s="481"/>
      <c r="F138" s="475"/>
      <c r="G138" s="263"/>
      <c r="H138" s="454"/>
      <c r="I138" s="453"/>
      <c r="J138" s="453"/>
      <c r="K138" s="450"/>
      <c r="L138" s="451"/>
    </row>
    <row r="139" spans="1:12" ht="19.5" customHeight="1">
      <c r="A139" s="262"/>
      <c r="B139" s="481"/>
      <c r="C139" s="481"/>
      <c r="D139" s="481"/>
      <c r="E139" s="481"/>
      <c r="F139" s="475"/>
      <c r="G139" s="263"/>
      <c r="H139" s="454"/>
      <c r="I139" s="453"/>
      <c r="J139" s="453"/>
      <c r="K139" s="450"/>
      <c r="L139" s="451"/>
    </row>
    <row r="140" spans="1:12" ht="19.5" customHeight="1">
      <c r="A140" s="262"/>
      <c r="B140" s="481"/>
      <c r="C140" s="481"/>
      <c r="D140" s="481"/>
      <c r="E140" s="481"/>
      <c r="F140" s="475"/>
      <c r="G140" s="263"/>
      <c r="H140" s="454"/>
      <c r="I140" s="453"/>
      <c r="J140" s="453"/>
      <c r="K140" s="450"/>
      <c r="L140" s="451"/>
    </row>
    <row r="141" spans="1:12" ht="19.5" customHeight="1">
      <c r="A141" s="262"/>
      <c r="B141" s="481"/>
      <c r="C141" s="481"/>
      <c r="D141" s="481"/>
      <c r="E141" s="481"/>
      <c r="F141" s="475"/>
      <c r="G141" s="263"/>
      <c r="H141" s="454"/>
      <c r="I141" s="453"/>
      <c r="J141" s="453"/>
      <c r="K141" s="450"/>
      <c r="L141" s="451"/>
    </row>
    <row r="142" spans="1:12" ht="19.5" customHeight="1">
      <c r="A142" s="262"/>
      <c r="B142" s="481"/>
      <c r="C142" s="481"/>
      <c r="D142" s="481"/>
      <c r="E142" s="481"/>
      <c r="F142" s="477"/>
      <c r="G142" s="263"/>
      <c r="H142" s="454"/>
      <c r="I142" s="453"/>
      <c r="J142" s="453"/>
      <c r="K142" s="450"/>
      <c r="L142" s="451"/>
    </row>
    <row r="143" spans="1:12" ht="19.5" customHeight="1">
      <c r="A143" s="262"/>
      <c r="B143" s="481"/>
      <c r="C143" s="481"/>
      <c r="D143" s="481"/>
      <c r="E143" s="481"/>
      <c r="F143" s="481"/>
      <c r="G143" s="263"/>
      <c r="H143" s="454"/>
      <c r="I143" s="453"/>
      <c r="J143" s="453"/>
      <c r="K143" s="450"/>
      <c r="L143" s="451"/>
    </row>
    <row r="144" spans="1:12" ht="19.5" customHeight="1">
      <c r="A144" s="262"/>
      <c r="B144" s="481"/>
      <c r="C144" s="481"/>
      <c r="D144" s="481"/>
      <c r="E144" s="481"/>
      <c r="F144" s="481"/>
      <c r="G144" s="263"/>
      <c r="H144" s="454"/>
      <c r="I144" s="453"/>
      <c r="J144" s="453"/>
      <c r="K144" s="450"/>
      <c r="L144" s="451"/>
    </row>
    <row r="145" spans="1:12" ht="19.5" customHeight="1">
      <c r="A145" s="262"/>
      <c r="B145" s="481"/>
      <c r="C145" s="481"/>
      <c r="D145" s="481"/>
      <c r="E145" s="481"/>
      <c r="F145" s="481"/>
      <c r="G145" s="263"/>
      <c r="H145" s="454"/>
      <c r="I145" s="453"/>
      <c r="J145" s="453"/>
      <c r="K145" s="450"/>
      <c r="L145" s="451"/>
    </row>
    <row r="146" spans="1:12" ht="19.5" customHeight="1">
      <c r="A146" s="262"/>
      <c r="B146" s="481"/>
      <c r="C146" s="481"/>
      <c r="D146" s="481"/>
      <c r="E146" s="481"/>
      <c r="F146" s="481"/>
      <c r="G146" s="263"/>
      <c r="H146" s="454"/>
      <c r="I146" s="453"/>
      <c r="J146" s="453"/>
      <c r="K146" s="450"/>
      <c r="L146" s="451"/>
    </row>
    <row r="147" spans="1:12" ht="19.5" customHeight="1">
      <c r="A147" s="262"/>
      <c r="B147" s="481"/>
      <c r="C147" s="481"/>
      <c r="D147" s="481"/>
      <c r="E147" s="481"/>
      <c r="F147" s="481"/>
      <c r="G147" s="263"/>
      <c r="H147" s="454"/>
      <c r="I147" s="453"/>
      <c r="J147" s="453"/>
      <c r="K147" s="450"/>
      <c r="L147" s="451"/>
    </row>
    <row r="148" spans="1:12" ht="19.5" customHeight="1">
      <c r="A148" s="262"/>
      <c r="B148" s="481"/>
      <c r="C148" s="481"/>
      <c r="D148" s="481"/>
      <c r="E148" s="481"/>
      <c r="F148" s="481"/>
      <c r="G148" s="263"/>
      <c r="H148" s="454"/>
      <c r="I148" s="453"/>
      <c r="J148" s="453"/>
      <c r="K148" s="450"/>
      <c r="L148" s="451"/>
    </row>
    <row r="149" spans="1:12" ht="19.5" customHeight="1">
      <c r="A149" s="262"/>
      <c r="B149" s="481"/>
      <c r="C149" s="481"/>
      <c r="D149" s="481"/>
      <c r="E149" s="481"/>
      <c r="F149" s="481"/>
      <c r="G149" s="263"/>
      <c r="H149" s="454"/>
      <c r="I149" s="453"/>
      <c r="J149" s="453"/>
      <c r="K149" s="450"/>
      <c r="L149" s="451"/>
    </row>
    <row r="150" spans="1:12" ht="19.5" customHeight="1">
      <c r="A150" s="262"/>
      <c r="B150" s="481"/>
      <c r="C150" s="481"/>
      <c r="D150" s="481"/>
      <c r="E150" s="481"/>
      <c r="F150" s="481"/>
      <c r="G150" s="263"/>
      <c r="H150" s="454"/>
      <c r="I150" s="453"/>
      <c r="J150" s="453"/>
      <c r="K150" s="450"/>
      <c r="L150" s="451"/>
    </row>
    <row r="151" spans="1:12" ht="19.5" customHeight="1">
      <c r="A151" s="262"/>
      <c r="B151" s="481"/>
      <c r="C151" s="481"/>
      <c r="D151" s="481"/>
      <c r="E151" s="481"/>
      <c r="F151" s="481"/>
      <c r="G151" s="263"/>
      <c r="H151" s="454"/>
      <c r="I151" s="453"/>
      <c r="J151" s="453"/>
      <c r="K151" s="450"/>
      <c r="L151" s="451"/>
    </row>
    <row r="152" spans="1:12" ht="19.5" customHeight="1">
      <c r="A152" s="262"/>
      <c r="B152" s="481"/>
      <c r="C152" s="481"/>
      <c r="D152" s="481"/>
      <c r="E152" s="481"/>
      <c r="F152" s="481"/>
      <c r="G152" s="263"/>
      <c r="H152" s="454"/>
      <c r="I152" s="453"/>
      <c r="J152" s="453"/>
      <c r="K152" s="450"/>
      <c r="L152" s="451"/>
    </row>
    <row r="153" spans="1:12" ht="19.5" customHeight="1">
      <c r="A153" s="262"/>
      <c r="B153" s="481"/>
      <c r="C153" s="481"/>
      <c r="D153" s="481"/>
      <c r="E153" s="481"/>
      <c r="F153" s="481"/>
      <c r="G153" s="263"/>
      <c r="H153" s="454"/>
      <c r="I153" s="453"/>
      <c r="J153" s="453"/>
      <c r="K153" s="450"/>
      <c r="L153" s="451"/>
    </row>
    <row r="154" spans="1:12" ht="19.5" customHeight="1">
      <c r="A154" s="262"/>
      <c r="B154" s="481"/>
      <c r="C154" s="481"/>
      <c r="D154" s="481"/>
      <c r="E154" s="481"/>
      <c r="F154" s="481"/>
      <c r="G154" s="263"/>
      <c r="H154" s="454"/>
      <c r="I154" s="453"/>
      <c r="J154" s="453"/>
      <c r="K154" s="450"/>
      <c r="L154" s="451"/>
    </row>
    <row r="155" spans="1:12" ht="19.5" customHeight="1">
      <c r="A155" s="262"/>
      <c r="B155" s="481"/>
      <c r="C155" s="481"/>
      <c r="D155" s="481"/>
      <c r="E155" s="481"/>
      <c r="F155" s="481"/>
      <c r="G155" s="263"/>
      <c r="H155" s="454"/>
      <c r="I155" s="453"/>
      <c r="J155" s="453"/>
      <c r="K155" s="450"/>
      <c r="L155" s="451"/>
    </row>
    <row r="156" spans="1:12" ht="19.5" customHeight="1">
      <c r="A156" s="262"/>
      <c r="B156" s="481"/>
      <c r="C156" s="481"/>
      <c r="D156" s="481"/>
      <c r="E156" s="481"/>
      <c r="F156" s="481"/>
      <c r="G156" s="263"/>
      <c r="H156" s="454"/>
      <c r="I156" s="453"/>
      <c r="J156" s="453"/>
      <c r="K156" s="450"/>
      <c r="L156" s="451"/>
    </row>
    <row r="157" spans="1:12" ht="19.5" customHeight="1">
      <c r="A157" s="262"/>
      <c r="B157" s="481"/>
      <c r="C157" s="481"/>
      <c r="D157" s="481"/>
      <c r="E157" s="481"/>
      <c r="F157" s="481"/>
      <c r="G157" s="263"/>
      <c r="H157" s="454"/>
      <c r="I157" s="453"/>
      <c r="J157" s="453"/>
      <c r="K157" s="450"/>
      <c r="L157" s="451"/>
    </row>
    <row r="158" spans="1:12" ht="19.5" customHeight="1">
      <c r="A158" s="262"/>
      <c r="B158" s="481"/>
      <c r="C158" s="481"/>
      <c r="D158" s="481"/>
      <c r="E158" s="481"/>
      <c r="F158" s="481"/>
      <c r="G158" s="263"/>
      <c r="H158" s="454"/>
      <c r="I158" s="453"/>
      <c r="J158" s="453"/>
      <c r="K158" s="450"/>
      <c r="L158" s="451"/>
    </row>
    <row r="159" spans="1:12" ht="19.5" customHeight="1">
      <c r="A159" s="262"/>
      <c r="B159" s="481"/>
      <c r="C159" s="481"/>
      <c r="D159" s="481"/>
      <c r="E159" s="481"/>
      <c r="F159" s="481"/>
      <c r="G159" s="263"/>
      <c r="H159" s="454"/>
      <c r="I159" s="453"/>
      <c r="J159" s="453"/>
      <c r="K159" s="450"/>
      <c r="L159" s="451"/>
    </row>
    <row r="160" spans="1:12" ht="19.5" customHeight="1">
      <c r="A160" s="262"/>
      <c r="B160" s="481"/>
      <c r="C160" s="481"/>
      <c r="D160" s="481"/>
      <c r="E160" s="481"/>
      <c r="F160" s="481"/>
      <c r="G160" s="263"/>
      <c r="H160" s="454"/>
      <c r="I160" s="453"/>
      <c r="J160" s="453"/>
      <c r="K160" s="450"/>
      <c r="L160" s="451"/>
    </row>
    <row r="161" spans="1:12" ht="19.5" customHeight="1">
      <c r="A161" s="262"/>
      <c r="B161" s="481"/>
      <c r="C161" s="481"/>
      <c r="D161" s="481"/>
      <c r="E161" s="481"/>
      <c r="F161" s="481"/>
      <c r="G161" s="263"/>
      <c r="H161" s="454"/>
      <c r="I161" s="453"/>
      <c r="J161" s="453"/>
      <c r="K161" s="450"/>
      <c r="L161" s="451"/>
    </row>
    <row r="162" spans="1:12" ht="19.5" customHeight="1">
      <c r="A162" s="262"/>
      <c r="B162" s="481"/>
      <c r="C162" s="481"/>
      <c r="D162" s="481"/>
      <c r="E162" s="481"/>
      <c r="F162" s="481"/>
      <c r="G162" s="263"/>
      <c r="H162" s="454"/>
      <c r="I162" s="453"/>
      <c r="J162" s="453"/>
      <c r="K162" s="450"/>
      <c r="L162" s="451"/>
    </row>
    <row r="163" spans="1:12" ht="19.5" customHeight="1">
      <c r="A163" s="262"/>
      <c r="B163" s="481"/>
      <c r="C163" s="481"/>
      <c r="D163" s="481"/>
      <c r="E163" s="481"/>
      <c r="F163" s="481"/>
      <c r="G163" s="263"/>
      <c r="H163" s="454"/>
      <c r="I163" s="453"/>
      <c r="J163" s="453"/>
      <c r="K163" s="450"/>
      <c r="L163" s="451"/>
    </row>
    <row r="164" spans="1:12" ht="19.5" customHeight="1">
      <c r="A164" s="262"/>
      <c r="B164" s="481"/>
      <c r="C164" s="481"/>
      <c r="D164" s="481"/>
      <c r="E164" s="481"/>
      <c r="F164" s="481"/>
      <c r="G164" s="263"/>
      <c r="H164" s="454"/>
      <c r="I164" s="453"/>
      <c r="J164" s="453"/>
      <c r="K164" s="450"/>
      <c r="L164" s="451"/>
    </row>
    <row r="165" spans="1:12" ht="19.5" customHeight="1">
      <c r="A165" s="262"/>
      <c r="B165" s="481"/>
      <c r="C165" s="481"/>
      <c r="D165" s="481"/>
      <c r="E165" s="481"/>
      <c r="F165" s="481"/>
      <c r="G165" s="263"/>
      <c r="H165" s="454"/>
      <c r="I165" s="453"/>
      <c r="J165" s="453"/>
      <c r="K165" s="450"/>
      <c r="L165" s="451"/>
    </row>
    <row r="166" spans="1:12" ht="19.5" customHeight="1">
      <c r="A166" s="262"/>
      <c r="B166" s="481"/>
      <c r="C166" s="481"/>
      <c r="D166" s="481"/>
      <c r="E166" s="481"/>
      <c r="F166" s="481"/>
      <c r="G166" s="263"/>
      <c r="H166" s="454"/>
      <c r="I166" s="453"/>
      <c r="J166" s="453"/>
      <c r="K166" s="450"/>
      <c r="L166" s="451"/>
    </row>
    <row r="167" spans="1:12" ht="19.5" customHeight="1">
      <c r="A167" s="262"/>
      <c r="B167" s="481"/>
      <c r="C167" s="481"/>
      <c r="D167" s="481"/>
      <c r="E167" s="481"/>
      <c r="F167" s="481"/>
      <c r="G167" s="263"/>
      <c r="H167" s="454"/>
      <c r="I167" s="453"/>
      <c r="J167" s="453"/>
      <c r="K167" s="450"/>
      <c r="L167" s="451"/>
    </row>
    <row r="168" spans="1:12" ht="19.5" customHeight="1">
      <c r="A168" s="262"/>
      <c r="B168" s="481"/>
      <c r="C168" s="481"/>
      <c r="D168" s="481"/>
      <c r="E168" s="481"/>
      <c r="F168" s="481"/>
      <c r="G168" s="263"/>
      <c r="H168" s="454"/>
      <c r="I168" s="453"/>
      <c r="J168" s="453"/>
      <c r="K168" s="450"/>
      <c r="L168" s="451"/>
    </row>
    <row r="169" spans="1:12" ht="19.5" customHeight="1">
      <c r="A169" s="262"/>
      <c r="B169" s="481"/>
      <c r="C169" s="481"/>
      <c r="D169" s="481"/>
      <c r="E169" s="481"/>
      <c r="F169" s="481"/>
      <c r="G169" s="263"/>
      <c r="H169" s="454"/>
      <c r="I169" s="453"/>
      <c r="J169" s="453"/>
      <c r="K169" s="450"/>
      <c r="L169" s="451"/>
    </row>
    <row r="170" spans="1:12" ht="19.5" customHeight="1">
      <c r="A170" s="262"/>
      <c r="B170" s="481"/>
      <c r="C170" s="481"/>
      <c r="D170" s="481"/>
      <c r="E170" s="481"/>
      <c r="F170" s="481"/>
      <c r="G170" s="263"/>
      <c r="H170" s="454"/>
      <c r="I170" s="453"/>
      <c r="J170" s="453"/>
      <c r="K170" s="450"/>
      <c r="L170" s="451"/>
    </row>
    <row r="171" spans="1:12" ht="19.5" customHeight="1">
      <c r="A171" s="262"/>
      <c r="B171" s="481"/>
      <c r="C171" s="481"/>
      <c r="D171" s="481"/>
      <c r="E171" s="481"/>
      <c r="F171" s="481"/>
      <c r="G171" s="263"/>
      <c r="H171" s="454"/>
      <c r="I171" s="453"/>
      <c r="J171" s="453"/>
      <c r="K171" s="450"/>
      <c r="L171" s="451"/>
    </row>
    <row r="172" spans="1:12" ht="19.5" customHeight="1">
      <c r="A172" s="262"/>
      <c r="B172" s="481"/>
      <c r="C172" s="481"/>
      <c r="D172" s="481"/>
      <c r="E172" s="481"/>
      <c r="F172" s="481"/>
      <c r="G172" s="263"/>
      <c r="H172" s="454"/>
      <c r="I172" s="453"/>
      <c r="J172" s="453"/>
      <c r="K172" s="450"/>
      <c r="L172" s="451"/>
    </row>
    <row r="173" spans="1:12" ht="19.5" customHeight="1">
      <c r="A173" s="262"/>
      <c r="B173" s="481"/>
      <c r="C173" s="481"/>
      <c r="D173" s="481"/>
      <c r="E173" s="481"/>
      <c r="F173" s="481"/>
      <c r="G173" s="263"/>
      <c r="H173" s="454"/>
      <c r="I173" s="453"/>
      <c r="J173" s="453"/>
      <c r="K173" s="450"/>
      <c r="L173" s="451"/>
    </row>
    <row r="174" spans="1:12" ht="19.5" customHeight="1">
      <c r="A174" s="262"/>
      <c r="B174" s="481"/>
      <c r="C174" s="481"/>
      <c r="D174" s="481"/>
      <c r="E174" s="481"/>
      <c r="F174" s="481"/>
      <c r="G174" s="263"/>
      <c r="H174" s="454"/>
      <c r="I174" s="453"/>
      <c r="J174" s="453"/>
      <c r="K174" s="450"/>
      <c r="L174" s="451"/>
    </row>
    <row r="175" spans="1:12" ht="19.5" customHeight="1">
      <c r="A175" s="262"/>
      <c r="B175" s="481"/>
      <c r="C175" s="481"/>
      <c r="D175" s="481"/>
      <c r="E175" s="481"/>
      <c r="F175" s="481"/>
      <c r="G175" s="263"/>
      <c r="H175" s="454"/>
      <c r="I175" s="453"/>
      <c r="J175" s="453"/>
      <c r="K175" s="450"/>
      <c r="L175" s="451"/>
    </row>
    <row r="176" spans="1:12" ht="19.5" customHeight="1">
      <c r="A176" s="262"/>
      <c r="B176" s="481"/>
      <c r="C176" s="481"/>
      <c r="D176" s="481"/>
      <c r="E176" s="481"/>
      <c r="F176" s="481"/>
      <c r="G176" s="263"/>
      <c r="H176" s="454"/>
      <c r="I176" s="453"/>
      <c r="J176" s="453"/>
      <c r="K176" s="450"/>
      <c r="L176" s="451"/>
    </row>
    <row r="177" spans="1:12" ht="19.5" customHeight="1">
      <c r="A177" s="262"/>
      <c r="B177" s="481"/>
      <c r="C177" s="481"/>
      <c r="D177" s="481"/>
      <c r="E177" s="481"/>
      <c r="F177" s="481"/>
      <c r="G177" s="263"/>
      <c r="H177" s="454"/>
      <c r="I177" s="453"/>
      <c r="J177" s="453"/>
      <c r="K177" s="450"/>
      <c r="L177" s="451"/>
    </row>
    <row r="178" spans="1:12" ht="19.5" customHeight="1">
      <c r="A178" s="262"/>
      <c r="B178" s="481"/>
      <c r="C178" s="481"/>
      <c r="D178" s="481"/>
      <c r="E178" s="481"/>
      <c r="F178" s="481"/>
      <c r="G178" s="263"/>
      <c r="H178" s="454"/>
      <c r="I178" s="453"/>
      <c r="J178" s="453"/>
      <c r="K178" s="450"/>
      <c r="L178" s="451"/>
    </row>
    <row r="179" spans="1:12" ht="19.5" customHeight="1">
      <c r="A179" s="262"/>
      <c r="B179" s="481"/>
      <c r="C179" s="481"/>
      <c r="D179" s="481"/>
      <c r="E179" s="481"/>
      <c r="F179" s="481"/>
      <c r="G179" s="263"/>
      <c r="H179" s="454"/>
      <c r="I179" s="453"/>
      <c r="J179" s="453"/>
      <c r="K179" s="450"/>
      <c r="L179" s="451"/>
    </row>
    <row r="180" spans="1:12" ht="19.5" customHeight="1">
      <c r="A180" s="262"/>
      <c r="B180" s="481"/>
      <c r="C180" s="481"/>
      <c r="D180" s="481"/>
      <c r="E180" s="481"/>
      <c r="F180" s="481"/>
      <c r="G180" s="263"/>
      <c r="H180" s="454"/>
      <c r="I180" s="453"/>
      <c r="J180" s="453"/>
      <c r="K180" s="450"/>
      <c r="L180" s="451"/>
    </row>
    <row r="181" spans="1:12" ht="19.5" customHeight="1">
      <c r="A181" s="262"/>
      <c r="B181" s="481"/>
      <c r="C181" s="481"/>
      <c r="D181" s="481"/>
      <c r="E181" s="481"/>
      <c r="F181" s="481"/>
      <c r="G181" s="263"/>
      <c r="H181" s="454"/>
      <c r="I181" s="453"/>
      <c r="J181" s="453"/>
      <c r="K181" s="450"/>
      <c r="L181" s="451"/>
    </row>
    <row r="182" spans="1:12" ht="19.5" customHeight="1">
      <c r="A182" s="262"/>
      <c r="B182" s="481"/>
      <c r="C182" s="481"/>
      <c r="D182" s="481"/>
      <c r="E182" s="481"/>
      <c r="F182" s="481"/>
      <c r="G182" s="263"/>
      <c r="H182" s="454"/>
      <c r="I182" s="453"/>
      <c r="J182" s="453"/>
      <c r="K182" s="450"/>
      <c r="L182" s="451"/>
    </row>
    <row r="183" spans="1:12" ht="19.5" customHeight="1">
      <c r="A183" s="262"/>
      <c r="B183" s="481"/>
      <c r="C183" s="481"/>
      <c r="D183" s="481"/>
      <c r="E183" s="481"/>
      <c r="F183" s="481"/>
      <c r="G183" s="263"/>
      <c r="H183" s="454"/>
      <c r="I183" s="453"/>
      <c r="J183" s="453"/>
      <c r="K183" s="450"/>
      <c r="L183" s="451"/>
    </row>
    <row r="184" spans="1:12" ht="19.5" customHeight="1">
      <c r="A184" s="262"/>
      <c r="B184" s="481"/>
      <c r="C184" s="481"/>
      <c r="D184" s="481"/>
      <c r="E184" s="481"/>
      <c r="F184" s="481"/>
      <c r="G184" s="263"/>
      <c r="H184" s="454"/>
      <c r="I184" s="453"/>
      <c r="J184" s="453"/>
      <c r="K184" s="450"/>
      <c r="L184" s="451"/>
    </row>
    <row r="185" spans="1:12" ht="19.5" customHeight="1">
      <c r="A185" s="262"/>
      <c r="B185" s="481"/>
      <c r="C185" s="481"/>
      <c r="D185" s="481"/>
      <c r="E185" s="481"/>
      <c r="F185" s="481"/>
      <c r="G185" s="263"/>
      <c r="H185" s="454"/>
      <c r="I185" s="453"/>
      <c r="J185" s="453"/>
      <c r="K185" s="450"/>
      <c r="L185" s="451"/>
    </row>
    <row r="186" spans="1:12" ht="19.5" customHeight="1">
      <c r="A186" s="262"/>
      <c r="B186" s="481"/>
      <c r="C186" s="481"/>
      <c r="D186" s="481"/>
      <c r="E186" s="481"/>
      <c r="F186" s="481"/>
      <c r="G186" s="263"/>
      <c r="H186" s="454"/>
      <c r="I186" s="453"/>
      <c r="J186" s="453"/>
      <c r="K186" s="450"/>
      <c r="L186" s="451"/>
    </row>
    <row r="187" spans="1:12" ht="19.5" customHeight="1">
      <c r="A187" s="262"/>
      <c r="B187" s="481"/>
      <c r="C187" s="481"/>
      <c r="D187" s="481"/>
      <c r="E187" s="481"/>
      <c r="F187" s="481"/>
      <c r="G187" s="263"/>
      <c r="H187" s="454"/>
      <c r="I187" s="453"/>
      <c r="J187" s="453"/>
      <c r="K187" s="450"/>
      <c r="L187" s="451"/>
    </row>
    <row r="188" spans="1:12" ht="19.5" customHeight="1">
      <c r="A188" s="262"/>
      <c r="B188" s="481"/>
      <c r="C188" s="481"/>
      <c r="D188" s="481"/>
      <c r="E188" s="481"/>
      <c r="F188" s="481"/>
      <c r="G188" s="263"/>
      <c r="H188" s="454"/>
      <c r="I188" s="453"/>
      <c r="J188" s="453"/>
      <c r="K188" s="450"/>
      <c r="L188" s="451"/>
    </row>
    <row r="189" spans="1:12" ht="19.5" customHeight="1">
      <c r="A189" s="262"/>
      <c r="B189" s="481"/>
      <c r="C189" s="481"/>
      <c r="D189" s="481"/>
      <c r="E189" s="481"/>
      <c r="F189" s="481"/>
      <c r="G189" s="263"/>
      <c r="H189" s="454"/>
      <c r="I189" s="453"/>
      <c r="J189" s="453"/>
      <c r="K189" s="450"/>
      <c r="L189" s="451"/>
    </row>
    <row r="190" spans="1:12" ht="19.5" customHeight="1">
      <c r="A190" s="262"/>
      <c r="B190" s="481"/>
      <c r="C190" s="481"/>
      <c r="D190" s="481"/>
      <c r="E190" s="481"/>
      <c r="F190" s="481"/>
      <c r="G190" s="263"/>
      <c r="H190" s="454"/>
      <c r="I190" s="453"/>
      <c r="J190" s="453"/>
      <c r="K190" s="450"/>
      <c r="L190" s="451"/>
    </row>
    <row r="191" spans="1:12" ht="19.5" customHeight="1">
      <c r="A191" s="262"/>
      <c r="B191" s="481"/>
      <c r="C191" s="481"/>
      <c r="D191" s="481"/>
      <c r="E191" s="481"/>
      <c r="F191" s="481"/>
      <c r="G191" s="263"/>
      <c r="H191" s="454"/>
      <c r="I191" s="453"/>
      <c r="J191" s="453"/>
      <c r="K191" s="450"/>
      <c r="L191" s="451"/>
    </row>
    <row r="192" spans="1:12" ht="19.5" customHeight="1">
      <c r="A192" s="262"/>
      <c r="B192" s="481"/>
      <c r="C192" s="481"/>
      <c r="D192" s="481"/>
      <c r="E192" s="481"/>
      <c r="F192" s="481"/>
      <c r="G192" s="263"/>
      <c r="H192" s="454"/>
      <c r="I192" s="453"/>
      <c r="J192" s="453"/>
      <c r="K192" s="450"/>
      <c r="L192" s="451"/>
    </row>
    <row r="193" spans="1:12" ht="19.5" customHeight="1">
      <c r="A193" s="262"/>
      <c r="B193" s="481"/>
      <c r="C193" s="481"/>
      <c r="D193" s="481"/>
      <c r="E193" s="481"/>
      <c r="F193" s="481"/>
      <c r="G193" s="263"/>
      <c r="H193" s="454"/>
      <c r="I193" s="453"/>
      <c r="J193" s="453"/>
      <c r="K193" s="450"/>
      <c r="L193" s="451"/>
    </row>
    <row r="194" spans="1:12" ht="19.5" customHeight="1">
      <c r="A194" s="262"/>
      <c r="B194" s="481"/>
      <c r="C194" s="481"/>
      <c r="D194" s="481"/>
      <c r="E194" s="481"/>
      <c r="F194" s="481"/>
      <c r="G194" s="263"/>
      <c r="H194" s="454"/>
      <c r="I194" s="453"/>
      <c r="J194" s="453"/>
      <c r="K194" s="450"/>
      <c r="L194" s="451"/>
    </row>
    <row r="195" spans="1:12" ht="19.5" customHeight="1">
      <c r="A195" s="262"/>
      <c r="B195" s="481"/>
      <c r="C195" s="481"/>
      <c r="D195" s="481"/>
      <c r="E195" s="481"/>
      <c r="F195" s="481"/>
      <c r="G195" s="263"/>
      <c r="H195" s="454"/>
      <c r="I195" s="453"/>
      <c r="J195" s="453"/>
      <c r="K195" s="450"/>
      <c r="L195" s="451"/>
    </row>
    <row r="196" spans="1:12" ht="19.5" customHeight="1">
      <c r="A196" s="262"/>
      <c r="B196" s="481"/>
      <c r="C196" s="481"/>
      <c r="D196" s="481"/>
      <c r="E196" s="481"/>
      <c r="F196" s="481"/>
      <c r="G196" s="263"/>
      <c r="H196" s="454"/>
      <c r="I196" s="453"/>
      <c r="J196" s="453"/>
      <c r="K196" s="450"/>
      <c r="L196" s="451"/>
    </row>
    <row r="197" spans="1:12" ht="19.5" customHeight="1">
      <c r="A197" s="262"/>
      <c r="B197" s="481"/>
      <c r="C197" s="481"/>
      <c r="D197" s="481"/>
      <c r="E197" s="481"/>
      <c r="F197" s="481"/>
      <c r="G197" s="263"/>
      <c r="H197" s="454"/>
      <c r="I197" s="453"/>
      <c r="J197" s="453"/>
      <c r="K197" s="450"/>
      <c r="L197" s="451"/>
    </row>
    <row r="198" spans="1:12" ht="19.5" customHeight="1">
      <c r="A198" s="262"/>
      <c r="B198" s="481"/>
      <c r="C198" s="481"/>
      <c r="D198" s="481"/>
      <c r="E198" s="481"/>
      <c r="F198" s="481"/>
      <c r="G198" s="263"/>
      <c r="H198" s="454"/>
      <c r="I198" s="453"/>
      <c r="J198" s="453"/>
      <c r="K198" s="450"/>
      <c r="L198" s="451"/>
    </row>
    <row r="199" spans="1:12" ht="19.5" customHeight="1">
      <c r="A199" s="262"/>
      <c r="B199" s="481"/>
      <c r="C199" s="481"/>
      <c r="D199" s="481"/>
      <c r="E199" s="481"/>
      <c r="F199" s="481"/>
      <c r="G199" s="263"/>
      <c r="H199" s="454"/>
      <c r="I199" s="453"/>
      <c r="J199" s="453"/>
      <c r="K199" s="450"/>
      <c r="L199" s="451"/>
    </row>
    <row r="200" spans="1:12" ht="19.5" customHeight="1">
      <c r="A200" s="262"/>
      <c r="B200" s="481"/>
      <c r="C200" s="481"/>
      <c r="D200" s="481"/>
      <c r="E200" s="481"/>
      <c r="F200" s="481"/>
      <c r="G200" s="263"/>
      <c r="H200" s="454"/>
      <c r="I200" s="453"/>
      <c r="J200" s="453"/>
      <c r="K200" s="450"/>
      <c r="L200" s="451"/>
    </row>
    <row r="201" spans="1:12" ht="19.5" customHeight="1">
      <c r="A201" s="262"/>
      <c r="B201" s="481"/>
      <c r="C201" s="481"/>
      <c r="D201" s="481"/>
      <c r="E201" s="481"/>
      <c r="F201" s="481"/>
      <c r="G201" s="263"/>
      <c r="H201" s="454"/>
      <c r="I201" s="453"/>
      <c r="J201" s="453"/>
      <c r="K201" s="450"/>
      <c r="L201" s="451"/>
    </row>
    <row r="202" spans="1:12" ht="19.5" customHeight="1">
      <c r="A202" s="262"/>
      <c r="B202" s="481"/>
      <c r="C202" s="481"/>
      <c r="D202" s="481"/>
      <c r="E202" s="481"/>
      <c r="F202" s="481"/>
      <c r="G202" s="263"/>
      <c r="H202" s="454"/>
      <c r="I202" s="453"/>
      <c r="J202" s="453"/>
      <c r="K202" s="450"/>
      <c r="L202" s="451"/>
    </row>
    <row r="203" spans="1:12" ht="19.5" customHeight="1">
      <c r="A203" s="262"/>
      <c r="B203" s="481"/>
      <c r="C203" s="481"/>
      <c r="D203" s="481"/>
      <c r="E203" s="481"/>
      <c r="F203" s="481"/>
      <c r="G203" s="263"/>
      <c r="H203" s="454"/>
      <c r="I203" s="453"/>
      <c r="J203" s="453"/>
      <c r="K203" s="450"/>
      <c r="L203" s="451"/>
    </row>
    <row r="204" spans="1:12" ht="19.5" customHeight="1">
      <c r="A204" s="262"/>
      <c r="B204" s="481"/>
      <c r="C204" s="481"/>
      <c r="D204" s="481"/>
      <c r="E204" s="481"/>
      <c r="F204" s="481"/>
      <c r="G204" s="263"/>
      <c r="H204" s="454"/>
      <c r="I204" s="453"/>
      <c r="J204" s="453"/>
      <c r="K204" s="450"/>
      <c r="L204" s="451"/>
    </row>
    <row r="205" spans="1:12" ht="19.5" customHeight="1">
      <c r="A205" s="262"/>
      <c r="B205" s="481"/>
      <c r="C205" s="481"/>
      <c r="D205" s="481"/>
      <c r="E205" s="481"/>
      <c r="F205" s="481"/>
      <c r="G205" s="263"/>
      <c r="H205" s="454"/>
      <c r="I205" s="453"/>
      <c r="J205" s="453"/>
      <c r="K205" s="450"/>
      <c r="L205" s="451"/>
    </row>
    <row r="206" spans="1:12" ht="19.5" customHeight="1">
      <c r="A206" s="262"/>
      <c r="B206" s="481"/>
      <c r="C206" s="481"/>
      <c r="D206" s="481"/>
      <c r="E206" s="481"/>
      <c r="F206" s="481"/>
      <c r="G206" s="263"/>
      <c r="H206" s="454"/>
      <c r="I206" s="453"/>
      <c r="J206" s="453"/>
      <c r="K206" s="450"/>
      <c r="L206" s="451"/>
    </row>
    <row r="207" spans="1:12" ht="19.5" customHeight="1">
      <c r="A207" s="262"/>
      <c r="B207" s="481"/>
      <c r="C207" s="481"/>
      <c r="D207" s="481"/>
      <c r="E207" s="481"/>
      <c r="F207" s="481"/>
      <c r="G207" s="263"/>
      <c r="H207" s="454"/>
      <c r="I207" s="453"/>
      <c r="J207" s="453"/>
      <c r="K207" s="450"/>
      <c r="L207" s="451"/>
    </row>
    <row r="208" spans="1:12" ht="19.5" customHeight="1">
      <c r="A208" s="262"/>
      <c r="B208" s="481"/>
      <c r="C208" s="481"/>
      <c r="D208" s="481"/>
      <c r="E208" s="481"/>
      <c r="F208" s="481"/>
      <c r="G208" s="263"/>
      <c r="H208" s="454"/>
      <c r="I208" s="453"/>
      <c r="J208" s="453"/>
      <c r="K208" s="450"/>
      <c r="L208" s="451"/>
    </row>
    <row r="209" spans="1:12" ht="19.5" customHeight="1">
      <c r="A209" s="262"/>
      <c r="B209" s="481"/>
      <c r="C209" s="481"/>
      <c r="D209" s="481"/>
      <c r="E209" s="481"/>
      <c r="F209" s="481"/>
      <c r="G209" s="263"/>
      <c r="H209" s="454"/>
      <c r="I209" s="453"/>
      <c r="J209" s="453"/>
      <c r="K209" s="453"/>
      <c r="L209" s="455"/>
    </row>
    <row r="210" spans="1:12" ht="19.5" customHeight="1">
      <c r="A210" s="262"/>
      <c r="B210" s="481"/>
      <c r="C210" s="481"/>
      <c r="D210" s="481"/>
      <c r="E210" s="481"/>
      <c r="F210" s="481"/>
      <c r="G210" s="263"/>
      <c r="H210" s="454"/>
      <c r="I210" s="453"/>
      <c r="J210" s="453"/>
      <c r="K210" s="453"/>
      <c r="L210" s="455"/>
    </row>
    <row r="211" spans="1:12" ht="19.5" customHeight="1">
      <c r="A211" s="262"/>
      <c r="B211" s="481"/>
      <c r="C211" s="481"/>
      <c r="D211" s="481"/>
      <c r="E211" s="481"/>
      <c r="F211" s="481"/>
      <c r="G211" s="263"/>
      <c r="H211" s="454"/>
      <c r="I211" s="453"/>
      <c r="J211" s="453"/>
      <c r="K211" s="453"/>
      <c r="L211" s="455"/>
    </row>
    <row r="212" spans="1:12" ht="19.5" customHeight="1">
      <c r="A212" s="262"/>
      <c r="B212" s="481"/>
      <c r="C212" s="481"/>
      <c r="D212" s="481"/>
      <c r="E212" s="481"/>
      <c r="F212" s="481"/>
      <c r="G212" s="263"/>
      <c r="H212" s="454"/>
      <c r="I212" s="453"/>
      <c r="J212" s="453"/>
      <c r="K212" s="453"/>
      <c r="L212" s="455"/>
    </row>
    <row r="213" spans="1:12" ht="19.5" customHeight="1">
      <c r="A213" s="262"/>
      <c r="B213" s="481"/>
      <c r="C213" s="481"/>
      <c r="D213" s="481"/>
      <c r="E213" s="481"/>
      <c r="F213" s="481"/>
      <c r="G213" s="263"/>
      <c r="H213" s="454"/>
      <c r="I213" s="453"/>
      <c r="J213" s="453"/>
      <c r="K213" s="453"/>
      <c r="L213" s="455"/>
    </row>
    <row r="214" spans="1:12" ht="19.5" customHeight="1">
      <c r="A214" s="262"/>
      <c r="B214" s="481"/>
      <c r="C214" s="481"/>
      <c r="D214" s="481"/>
      <c r="E214" s="481"/>
      <c r="F214" s="481"/>
      <c r="G214" s="263"/>
      <c r="H214" s="454"/>
      <c r="I214" s="453"/>
      <c r="J214" s="453"/>
      <c r="K214" s="453"/>
      <c r="L214" s="455"/>
    </row>
    <row r="215" spans="1:12" ht="19.5" customHeight="1">
      <c r="A215" s="262"/>
      <c r="B215" s="481"/>
      <c r="C215" s="481"/>
      <c r="D215" s="481"/>
      <c r="E215" s="481"/>
      <c r="F215" s="481"/>
      <c r="G215" s="263"/>
      <c r="H215" s="454"/>
      <c r="I215" s="453"/>
      <c r="J215" s="453"/>
      <c r="K215" s="453"/>
      <c r="L215" s="455"/>
    </row>
    <row r="216" spans="1:12" ht="19.5" customHeight="1">
      <c r="A216" s="262"/>
      <c r="B216" s="481"/>
      <c r="C216" s="481"/>
      <c r="D216" s="481"/>
      <c r="E216" s="481"/>
      <c r="F216" s="481"/>
      <c r="G216" s="263"/>
      <c r="H216" s="454"/>
      <c r="I216" s="453"/>
      <c r="J216" s="453"/>
      <c r="K216" s="453"/>
      <c r="L216" s="455"/>
    </row>
    <row r="217" spans="1:12" ht="19.5" customHeight="1">
      <c r="A217" s="262"/>
      <c r="B217" s="481"/>
      <c r="C217" s="481"/>
      <c r="D217" s="481"/>
      <c r="E217" s="481"/>
      <c r="F217" s="481"/>
      <c r="G217" s="263"/>
      <c r="H217" s="454"/>
      <c r="I217" s="453"/>
      <c r="J217" s="453"/>
      <c r="K217" s="453"/>
      <c r="L217" s="455"/>
    </row>
    <row r="218" spans="1:12" ht="19.5" customHeight="1">
      <c r="A218" s="262"/>
      <c r="B218" s="481"/>
      <c r="C218" s="481"/>
      <c r="D218" s="481"/>
      <c r="E218" s="481"/>
      <c r="F218" s="481"/>
      <c r="G218" s="263"/>
      <c r="H218" s="454"/>
      <c r="I218" s="453"/>
      <c r="J218" s="453"/>
      <c r="K218" s="453"/>
      <c r="L218" s="455"/>
    </row>
    <row r="219" spans="1:12" ht="19.5" customHeight="1">
      <c r="A219" s="262"/>
      <c r="B219" s="481"/>
      <c r="C219" s="481"/>
      <c r="D219" s="481"/>
      <c r="E219" s="481"/>
      <c r="F219" s="481"/>
      <c r="G219" s="263"/>
      <c r="H219" s="454"/>
      <c r="I219" s="453"/>
      <c r="J219" s="453"/>
      <c r="K219" s="453"/>
      <c r="L219" s="455"/>
    </row>
    <row r="220" spans="1:12" ht="19.5" customHeight="1">
      <c r="A220" s="262"/>
      <c r="B220" s="481"/>
      <c r="C220" s="481"/>
      <c r="D220" s="481"/>
      <c r="E220" s="481"/>
      <c r="F220" s="481"/>
      <c r="G220" s="263"/>
      <c r="H220" s="454"/>
      <c r="I220" s="453"/>
      <c r="J220" s="453"/>
      <c r="K220" s="453"/>
      <c r="L220" s="455"/>
    </row>
    <row r="221" spans="1:12" ht="19.5" customHeight="1">
      <c r="A221" s="262"/>
      <c r="B221" s="481"/>
      <c r="C221" s="481"/>
      <c r="D221" s="481"/>
      <c r="E221" s="481"/>
      <c r="F221" s="481"/>
      <c r="G221" s="263"/>
      <c r="H221" s="454"/>
      <c r="I221" s="453"/>
      <c r="J221" s="453"/>
      <c r="K221" s="453"/>
      <c r="L221" s="455"/>
    </row>
    <row r="222" spans="1:12" ht="19.5" customHeight="1">
      <c r="A222" s="262"/>
      <c r="B222" s="481"/>
      <c r="C222" s="481"/>
      <c r="D222" s="481"/>
      <c r="E222" s="481"/>
      <c r="F222" s="481"/>
      <c r="G222" s="263"/>
      <c r="H222" s="454"/>
      <c r="I222" s="453"/>
      <c r="J222" s="453"/>
      <c r="K222" s="453"/>
      <c r="L222" s="455"/>
    </row>
    <row r="223" spans="1:12" ht="19.5" customHeight="1">
      <c r="A223" s="262"/>
      <c r="B223" s="481"/>
      <c r="C223" s="481"/>
      <c r="D223" s="481"/>
      <c r="E223" s="481"/>
      <c r="F223" s="481"/>
      <c r="G223" s="263"/>
      <c r="H223" s="454"/>
      <c r="I223" s="453"/>
      <c r="J223" s="453"/>
      <c r="K223" s="453"/>
      <c r="L223" s="455"/>
    </row>
    <row r="224" spans="1:12" ht="19.5" customHeight="1">
      <c r="A224" s="262"/>
      <c r="B224" s="481"/>
      <c r="C224" s="481"/>
      <c r="D224" s="481"/>
      <c r="E224" s="481"/>
      <c r="F224" s="481"/>
      <c r="G224" s="263"/>
      <c r="H224" s="454"/>
      <c r="I224" s="453"/>
      <c r="J224" s="453"/>
      <c r="K224" s="453"/>
      <c r="L224" s="455"/>
    </row>
    <row r="225" spans="1:12" ht="19.5" customHeight="1">
      <c r="A225" s="262"/>
      <c r="B225" s="481"/>
      <c r="C225" s="481"/>
      <c r="D225" s="481"/>
      <c r="E225" s="481"/>
      <c r="F225" s="481"/>
      <c r="G225" s="263"/>
      <c r="H225" s="454"/>
      <c r="I225" s="453"/>
      <c r="J225" s="453"/>
      <c r="K225" s="453"/>
      <c r="L225" s="455"/>
    </row>
    <row r="226" spans="1:12" ht="19.5" customHeight="1">
      <c r="A226" s="262"/>
      <c r="B226" s="481"/>
      <c r="C226" s="481"/>
      <c r="D226" s="481"/>
      <c r="E226" s="481"/>
      <c r="F226" s="481"/>
      <c r="G226" s="263"/>
      <c r="H226" s="454"/>
      <c r="I226" s="453"/>
      <c r="J226" s="453"/>
      <c r="K226" s="453"/>
      <c r="L226" s="455"/>
    </row>
    <row r="227" spans="1:12" ht="19.5" customHeight="1">
      <c r="A227" s="262"/>
      <c r="B227" s="481"/>
      <c r="C227" s="481"/>
      <c r="D227" s="481"/>
      <c r="E227" s="481"/>
      <c r="F227" s="481"/>
      <c r="G227" s="263"/>
      <c r="H227" s="454"/>
      <c r="I227" s="453"/>
      <c r="J227" s="453"/>
      <c r="K227" s="453"/>
      <c r="L227" s="455"/>
    </row>
    <row r="228" spans="1:12" ht="19.5" customHeight="1">
      <c r="A228" s="262"/>
      <c r="B228" s="481"/>
      <c r="C228" s="481"/>
      <c r="D228" s="481"/>
      <c r="E228" s="481"/>
      <c r="F228" s="481"/>
      <c r="G228" s="263"/>
      <c r="H228" s="454"/>
      <c r="I228" s="453"/>
      <c r="J228" s="453"/>
      <c r="K228" s="453"/>
      <c r="L228" s="455"/>
    </row>
    <row r="229" spans="1:12" ht="19.5" customHeight="1">
      <c r="A229" s="262"/>
      <c r="B229" s="481"/>
      <c r="C229" s="481"/>
      <c r="D229" s="481"/>
      <c r="E229" s="481"/>
      <c r="F229" s="481"/>
      <c r="G229" s="263"/>
      <c r="H229" s="454"/>
      <c r="I229" s="453"/>
      <c r="J229" s="453"/>
      <c r="K229" s="453"/>
      <c r="L229" s="455"/>
    </row>
    <row r="230" spans="1:12" ht="19.5" customHeight="1">
      <c r="A230" s="262"/>
      <c r="B230" s="481"/>
      <c r="C230" s="481"/>
      <c r="D230" s="481"/>
      <c r="E230" s="481"/>
      <c r="F230" s="481"/>
      <c r="G230" s="263"/>
      <c r="H230" s="454"/>
      <c r="I230" s="453"/>
      <c r="J230" s="453"/>
      <c r="K230" s="453"/>
      <c r="L230" s="455"/>
    </row>
    <row r="231" spans="1:12" ht="19.5" customHeight="1">
      <c r="A231" s="262"/>
      <c r="B231" s="481"/>
      <c r="C231" s="481"/>
      <c r="D231" s="481"/>
      <c r="E231" s="481"/>
      <c r="F231" s="481"/>
      <c r="G231" s="263"/>
      <c r="H231" s="454"/>
      <c r="I231" s="453"/>
      <c r="J231" s="453"/>
      <c r="K231" s="453"/>
      <c r="L231" s="455"/>
    </row>
    <row r="232" spans="1:12" ht="19.5" customHeight="1">
      <c r="A232" s="262"/>
      <c r="B232" s="481"/>
      <c r="C232" s="481"/>
      <c r="D232" s="481"/>
      <c r="E232" s="481"/>
      <c r="F232" s="481"/>
      <c r="G232" s="263"/>
      <c r="H232" s="454"/>
      <c r="I232" s="453"/>
      <c r="J232" s="453"/>
      <c r="K232" s="453"/>
      <c r="L232" s="455"/>
    </row>
    <row r="233" spans="1:12" ht="19.5" customHeight="1">
      <c r="A233" s="262"/>
      <c r="B233" s="481"/>
      <c r="C233" s="481"/>
      <c r="D233" s="481"/>
      <c r="E233" s="481"/>
      <c r="F233" s="481"/>
      <c r="G233" s="263"/>
      <c r="H233" s="454"/>
      <c r="I233" s="453"/>
      <c r="J233" s="453"/>
      <c r="K233" s="453"/>
      <c r="L233" s="455"/>
    </row>
    <row r="234" spans="1:12" ht="19.5" customHeight="1">
      <c r="A234" s="262"/>
      <c r="B234" s="481"/>
      <c r="C234" s="481"/>
      <c r="D234" s="481"/>
      <c r="E234" s="481"/>
      <c r="F234" s="481"/>
      <c r="G234" s="263"/>
      <c r="H234" s="454"/>
      <c r="I234" s="453"/>
      <c r="J234" s="453"/>
      <c r="K234" s="453"/>
      <c r="L234" s="455"/>
    </row>
    <row r="235" spans="1:12" ht="19.5" customHeight="1">
      <c r="A235" s="262"/>
      <c r="B235" s="481"/>
      <c r="C235" s="481"/>
      <c r="D235" s="481"/>
      <c r="E235" s="481"/>
      <c r="F235" s="481"/>
      <c r="G235" s="263"/>
      <c r="H235" s="454"/>
      <c r="I235" s="453"/>
      <c r="J235" s="453"/>
      <c r="K235" s="453"/>
      <c r="L235" s="455"/>
    </row>
    <row r="236" spans="1:12" ht="19.5" customHeight="1">
      <c r="A236" s="262"/>
      <c r="B236" s="481"/>
      <c r="C236" s="481"/>
      <c r="D236" s="481"/>
      <c r="E236" s="481"/>
      <c r="F236" s="481"/>
      <c r="G236" s="263"/>
      <c r="H236" s="454"/>
      <c r="I236" s="453"/>
      <c r="J236" s="453"/>
      <c r="K236" s="453"/>
      <c r="L236" s="455"/>
    </row>
    <row r="237" spans="1:12" ht="19.5" customHeight="1">
      <c r="A237" s="262"/>
      <c r="B237" s="481"/>
      <c r="C237" s="481"/>
      <c r="D237" s="481"/>
      <c r="E237" s="481"/>
      <c r="F237" s="481"/>
      <c r="G237" s="263"/>
      <c r="H237" s="454"/>
      <c r="I237" s="453"/>
      <c r="J237" s="453"/>
      <c r="K237" s="453"/>
      <c r="L237" s="455"/>
    </row>
    <row r="238" spans="1:12" ht="19.5" customHeight="1">
      <c r="A238" s="262"/>
      <c r="B238" s="481"/>
      <c r="C238" s="481"/>
      <c r="D238" s="481"/>
      <c r="E238" s="481"/>
      <c r="F238" s="481"/>
      <c r="G238" s="263"/>
      <c r="H238" s="454"/>
      <c r="I238" s="453"/>
      <c r="J238" s="453"/>
      <c r="K238" s="453"/>
      <c r="L238" s="455"/>
    </row>
    <row r="239" spans="1:12" ht="19.5" customHeight="1">
      <c r="A239" s="262"/>
      <c r="B239" s="481"/>
      <c r="C239" s="481"/>
      <c r="D239" s="481"/>
      <c r="E239" s="481"/>
      <c r="F239" s="481"/>
      <c r="G239" s="263"/>
      <c r="H239" s="454"/>
      <c r="I239" s="453"/>
      <c r="J239" s="453"/>
      <c r="K239" s="453"/>
      <c r="L239" s="455"/>
    </row>
    <row r="240" spans="1:12" ht="19.5" customHeight="1">
      <c r="A240" s="262"/>
      <c r="B240" s="481"/>
      <c r="C240" s="481"/>
      <c r="D240" s="481"/>
      <c r="E240" s="481"/>
      <c r="F240" s="481"/>
      <c r="G240" s="263"/>
      <c r="H240" s="454"/>
      <c r="I240" s="453"/>
      <c r="J240" s="453"/>
      <c r="K240" s="453"/>
      <c r="L240" s="455"/>
    </row>
    <row r="241" spans="1:12" ht="19.5" customHeight="1">
      <c r="A241" s="262"/>
      <c r="B241" s="481"/>
      <c r="C241" s="481"/>
      <c r="D241" s="481"/>
      <c r="E241" s="481"/>
      <c r="F241" s="481"/>
      <c r="G241" s="263"/>
      <c r="H241" s="454"/>
      <c r="I241" s="453"/>
      <c r="J241" s="453"/>
      <c r="K241" s="453"/>
      <c r="L241" s="455"/>
    </row>
    <row r="242" spans="1:12" ht="19.5" customHeight="1">
      <c r="A242" s="262"/>
      <c r="B242" s="481"/>
      <c r="C242" s="481"/>
      <c r="D242" s="481"/>
      <c r="E242" s="481"/>
      <c r="F242" s="481"/>
      <c r="G242" s="263"/>
      <c r="H242" s="454"/>
      <c r="I242" s="453"/>
      <c r="J242" s="453"/>
      <c r="K242" s="453"/>
      <c r="L242" s="455"/>
    </row>
    <row r="243" spans="1:12" ht="19.5" customHeight="1">
      <c r="A243" s="262"/>
      <c r="B243" s="481"/>
      <c r="C243" s="481"/>
      <c r="D243" s="481"/>
      <c r="E243" s="481"/>
      <c r="F243" s="481"/>
      <c r="G243" s="263"/>
      <c r="H243" s="454"/>
      <c r="I243" s="453"/>
      <c r="J243" s="453"/>
      <c r="K243" s="453"/>
      <c r="L243" s="455"/>
    </row>
    <row r="244" spans="1:12" ht="19.5" customHeight="1">
      <c r="A244" s="262"/>
      <c r="B244" s="481"/>
      <c r="C244" s="481"/>
      <c r="D244" s="481"/>
      <c r="E244" s="481"/>
      <c r="F244" s="481"/>
      <c r="G244" s="263"/>
      <c r="H244" s="454"/>
      <c r="I244" s="453"/>
      <c r="J244" s="453"/>
      <c r="K244" s="453"/>
      <c r="L244" s="455"/>
    </row>
    <row r="245" spans="1:12" ht="19.5" customHeight="1">
      <c r="A245" s="262"/>
      <c r="B245" s="481"/>
      <c r="C245" s="481"/>
      <c r="D245" s="481"/>
      <c r="E245" s="481"/>
      <c r="F245" s="481"/>
      <c r="G245" s="263"/>
      <c r="H245" s="454"/>
      <c r="I245" s="453"/>
      <c r="J245" s="453"/>
      <c r="K245" s="453"/>
      <c r="L245" s="455"/>
    </row>
    <row r="246" spans="1:12" ht="19.5" customHeight="1">
      <c r="A246" s="262"/>
      <c r="B246" s="481"/>
      <c r="C246" s="481"/>
      <c r="D246" s="481"/>
      <c r="E246" s="481"/>
      <c r="F246" s="481"/>
      <c r="G246" s="263"/>
      <c r="H246" s="454"/>
      <c r="I246" s="453"/>
      <c r="J246" s="453"/>
      <c r="K246" s="453"/>
      <c r="L246" s="455"/>
    </row>
    <row r="247" spans="1:12" ht="19.5" customHeight="1">
      <c r="A247" s="262"/>
      <c r="B247" s="481"/>
      <c r="C247" s="481"/>
      <c r="D247" s="481"/>
      <c r="E247" s="481"/>
      <c r="F247" s="481"/>
      <c r="G247" s="263"/>
      <c r="H247" s="454"/>
      <c r="I247" s="453"/>
      <c r="J247" s="453"/>
      <c r="K247" s="453"/>
      <c r="L247" s="455"/>
    </row>
    <row r="248" spans="1:12" ht="19.5" customHeight="1">
      <c r="A248" s="262"/>
      <c r="B248" s="481"/>
      <c r="C248" s="481"/>
      <c r="D248" s="481"/>
      <c r="E248" s="481"/>
      <c r="F248" s="481"/>
      <c r="G248" s="263"/>
      <c r="H248" s="454"/>
      <c r="I248" s="453"/>
      <c r="J248" s="453"/>
      <c r="K248" s="453"/>
      <c r="L248" s="455"/>
    </row>
    <row r="249" spans="1:12" ht="19.5" customHeight="1">
      <c r="A249" s="262"/>
      <c r="B249" s="481"/>
      <c r="C249" s="481"/>
      <c r="D249" s="481"/>
      <c r="E249" s="481"/>
      <c r="F249" s="481"/>
      <c r="G249" s="263"/>
      <c r="H249" s="435"/>
      <c r="I249" s="264"/>
      <c r="J249" s="264"/>
      <c r="K249" s="264"/>
      <c r="L249" s="265"/>
    </row>
    <row r="250" spans="1:12" ht="19.5" customHeight="1">
      <c r="A250" s="262"/>
      <c r="B250" s="481"/>
      <c r="C250" s="481"/>
      <c r="D250" s="481"/>
      <c r="E250" s="481"/>
      <c r="F250" s="481"/>
      <c r="G250" s="263"/>
      <c r="H250" s="435"/>
      <c r="I250" s="264"/>
      <c r="J250" s="264"/>
      <c r="K250" s="264"/>
      <c r="L250" s="265"/>
    </row>
    <row r="251" spans="1:12" ht="19.5" customHeight="1">
      <c r="A251" s="262"/>
      <c r="B251" s="481"/>
      <c r="C251" s="481"/>
      <c r="D251" s="481"/>
      <c r="E251" s="481"/>
      <c r="F251" s="481"/>
      <c r="G251" s="263"/>
      <c r="H251" s="435"/>
      <c r="I251" s="264"/>
      <c r="J251" s="264"/>
      <c r="K251" s="264"/>
      <c r="L251" s="265"/>
    </row>
    <row r="252" spans="1:12" ht="19.5" customHeight="1">
      <c r="A252" s="262"/>
      <c r="B252" s="481"/>
      <c r="C252" s="481"/>
      <c r="D252" s="481"/>
      <c r="E252" s="481"/>
      <c r="F252" s="481"/>
      <c r="G252" s="263"/>
      <c r="H252" s="435"/>
      <c r="I252" s="264"/>
      <c r="J252" s="264"/>
      <c r="K252" s="264"/>
      <c r="L252" s="265"/>
    </row>
    <row r="253" spans="1:12" ht="19.5" customHeight="1">
      <c r="A253" s="262"/>
      <c r="B253" s="481"/>
      <c r="C253" s="481"/>
      <c r="D253" s="481"/>
      <c r="E253" s="481"/>
      <c r="F253" s="481"/>
      <c r="G253" s="263"/>
      <c r="H253" s="435"/>
      <c r="I253" s="264"/>
      <c r="J253" s="264"/>
      <c r="K253" s="264"/>
      <c r="L253" s="265"/>
    </row>
    <row r="254" spans="1:12" ht="19.5" customHeight="1">
      <c r="A254" s="262"/>
      <c r="B254" s="481"/>
      <c r="C254" s="481"/>
      <c r="D254" s="481"/>
      <c r="E254" s="481"/>
      <c r="F254" s="481"/>
      <c r="G254" s="263"/>
      <c r="H254" s="435"/>
      <c r="I254" s="264"/>
      <c r="J254" s="264"/>
      <c r="K254" s="264"/>
      <c r="L254" s="265"/>
    </row>
    <row r="255" spans="1:12" ht="19.5" customHeight="1">
      <c r="A255" s="262"/>
      <c r="B255" s="481"/>
      <c r="C255" s="481"/>
      <c r="D255" s="481"/>
      <c r="E255" s="481"/>
      <c r="F255" s="481"/>
      <c r="G255" s="263"/>
      <c r="H255" s="435"/>
      <c r="I255" s="264"/>
      <c r="J255" s="264"/>
      <c r="K255" s="264"/>
      <c r="L255" s="265"/>
    </row>
    <row r="256" spans="1:12" ht="19.5" customHeight="1">
      <c r="A256" s="262"/>
      <c r="B256" s="481"/>
      <c r="C256" s="481"/>
      <c r="D256" s="481"/>
      <c r="E256" s="481"/>
      <c r="F256" s="481"/>
      <c r="G256" s="263"/>
      <c r="H256" s="435"/>
      <c r="I256" s="264"/>
      <c r="J256" s="264"/>
      <c r="K256" s="264"/>
      <c r="L256" s="265"/>
    </row>
    <row r="257" spans="1:12" ht="19.5" customHeight="1">
      <c r="A257" s="262"/>
      <c r="B257" s="481"/>
      <c r="C257" s="481"/>
      <c r="D257" s="481"/>
      <c r="E257" s="481"/>
      <c r="F257" s="481"/>
      <c r="G257" s="263"/>
      <c r="H257" s="435"/>
      <c r="I257" s="264"/>
      <c r="J257" s="264"/>
      <c r="K257" s="264"/>
      <c r="L257" s="265"/>
    </row>
    <row r="258" spans="1:12" ht="19.5" customHeight="1">
      <c r="A258" s="262"/>
      <c r="B258" s="481"/>
      <c r="C258" s="481"/>
      <c r="D258" s="481"/>
      <c r="E258" s="481"/>
      <c r="F258" s="481"/>
      <c r="G258" s="263"/>
      <c r="H258" s="435"/>
      <c r="I258" s="264"/>
      <c r="J258" s="264"/>
      <c r="K258" s="264"/>
      <c r="L258" s="265"/>
    </row>
    <row r="259" spans="1:12" ht="19.5" customHeight="1">
      <c r="A259" s="262"/>
      <c r="B259" s="481"/>
      <c r="C259" s="481"/>
      <c r="D259" s="481"/>
      <c r="E259" s="481"/>
      <c r="F259" s="481"/>
      <c r="G259" s="263"/>
      <c r="H259" s="435"/>
      <c r="I259" s="264"/>
      <c r="J259" s="264"/>
      <c r="K259" s="264"/>
      <c r="L259" s="265"/>
    </row>
    <row r="260" spans="1:12" ht="19.5" customHeight="1">
      <c r="A260" s="262"/>
      <c r="B260" s="481"/>
      <c r="C260" s="481"/>
      <c r="D260" s="481"/>
      <c r="E260" s="481"/>
      <c r="F260" s="481"/>
      <c r="G260" s="263"/>
      <c r="H260" s="435"/>
      <c r="I260" s="264"/>
      <c r="J260" s="264"/>
      <c r="K260" s="264"/>
      <c r="L260" s="265"/>
    </row>
    <row r="261" spans="1:12" ht="19.5" customHeight="1">
      <c r="A261" s="262"/>
      <c r="B261" s="481"/>
      <c r="C261" s="481"/>
      <c r="D261" s="481"/>
      <c r="E261" s="481"/>
      <c r="F261" s="481"/>
      <c r="G261" s="263"/>
      <c r="H261" s="435"/>
      <c r="I261" s="264"/>
      <c r="J261" s="264"/>
      <c r="K261" s="264"/>
      <c r="L261" s="265"/>
    </row>
    <row r="262" spans="1:12" ht="19.5" customHeight="1">
      <c r="A262" s="262"/>
      <c r="B262" s="481"/>
      <c r="C262" s="481"/>
      <c r="D262" s="481"/>
      <c r="E262" s="481"/>
      <c r="F262" s="481"/>
      <c r="G262" s="263"/>
      <c r="H262" s="435"/>
      <c r="I262" s="264"/>
      <c r="J262" s="264"/>
      <c r="K262" s="264"/>
      <c r="L262" s="265"/>
    </row>
    <row r="263" spans="1:12" ht="19.5" customHeight="1">
      <c r="A263" s="262"/>
      <c r="B263" s="481"/>
      <c r="C263" s="481"/>
      <c r="D263" s="481"/>
      <c r="E263" s="481"/>
      <c r="F263" s="481"/>
      <c r="G263" s="263"/>
      <c r="H263" s="435"/>
      <c r="I263" s="264"/>
      <c r="J263" s="264"/>
      <c r="K263" s="264"/>
      <c r="L263" s="265"/>
    </row>
    <row r="264" spans="1:12" ht="19.5" customHeight="1">
      <c r="A264" s="262"/>
      <c r="B264" s="481"/>
      <c r="C264" s="481"/>
      <c r="D264" s="481"/>
      <c r="E264" s="481"/>
      <c r="F264" s="481"/>
      <c r="G264" s="263"/>
      <c r="H264" s="435"/>
      <c r="I264" s="264"/>
      <c r="J264" s="264"/>
      <c r="K264" s="264"/>
      <c r="L264" s="265"/>
    </row>
    <row r="265" spans="1:12" ht="19.5" customHeight="1">
      <c r="A265" s="262"/>
      <c r="B265" s="481"/>
      <c r="C265" s="481"/>
      <c r="D265" s="481"/>
      <c r="E265" s="481"/>
      <c r="F265" s="481"/>
      <c r="G265" s="263"/>
      <c r="H265" s="435"/>
      <c r="I265" s="264"/>
      <c r="J265" s="264"/>
      <c r="K265" s="264"/>
      <c r="L265" s="265"/>
    </row>
    <row r="266" spans="1:12" ht="19.5" customHeight="1">
      <c r="A266" s="262"/>
      <c r="B266" s="481"/>
      <c r="C266" s="481"/>
      <c r="D266" s="481"/>
      <c r="E266" s="481"/>
      <c r="F266" s="481"/>
      <c r="G266" s="263"/>
      <c r="H266" s="435"/>
      <c r="I266" s="264"/>
      <c r="J266" s="264"/>
      <c r="K266" s="264"/>
      <c r="L266" s="265"/>
    </row>
    <row r="267" spans="1:12" ht="19.5" customHeight="1">
      <c r="A267" s="262"/>
      <c r="B267" s="481"/>
      <c r="C267" s="481"/>
      <c r="D267" s="481"/>
      <c r="E267" s="481"/>
      <c r="F267" s="481"/>
      <c r="G267" s="263"/>
      <c r="H267" s="435"/>
      <c r="I267" s="264"/>
      <c r="J267" s="264"/>
      <c r="K267" s="264"/>
      <c r="L267" s="265"/>
    </row>
    <row r="268" spans="1:12" ht="19.5" customHeight="1">
      <c r="A268" s="262"/>
      <c r="B268" s="481"/>
      <c r="C268" s="481"/>
      <c r="D268" s="481"/>
      <c r="E268" s="481"/>
      <c r="F268" s="481"/>
      <c r="G268" s="263"/>
      <c r="H268" s="435"/>
      <c r="I268" s="264"/>
      <c r="J268" s="264"/>
      <c r="K268" s="264"/>
      <c r="L268" s="265"/>
    </row>
    <row r="269" spans="1:12" ht="19.5" customHeight="1">
      <c r="A269" s="262"/>
      <c r="B269" s="481"/>
      <c r="C269" s="481"/>
      <c r="D269" s="481"/>
      <c r="E269" s="481"/>
      <c r="F269" s="481"/>
      <c r="G269" s="263"/>
      <c r="H269" s="435"/>
      <c r="I269" s="264"/>
      <c r="J269" s="264"/>
      <c r="K269" s="264"/>
      <c r="L269" s="265"/>
    </row>
    <row r="270" spans="1:12" ht="19.5" customHeight="1">
      <c r="A270" s="262"/>
      <c r="B270" s="481"/>
      <c r="C270" s="481"/>
      <c r="D270" s="481"/>
      <c r="E270" s="481"/>
      <c r="F270" s="481"/>
      <c r="G270" s="263"/>
      <c r="H270" s="435"/>
      <c r="I270" s="264"/>
      <c r="J270" s="264"/>
      <c r="K270" s="264"/>
      <c r="L270" s="265"/>
    </row>
    <row r="271" spans="1:12" ht="19.5" customHeight="1">
      <c r="A271" s="262"/>
      <c r="B271" s="481"/>
      <c r="C271" s="481"/>
      <c r="D271" s="481"/>
      <c r="E271" s="481"/>
      <c r="F271" s="481"/>
      <c r="G271" s="263"/>
      <c r="H271" s="435"/>
      <c r="I271" s="264"/>
      <c r="J271" s="264"/>
      <c r="K271" s="264"/>
      <c r="L271" s="265"/>
    </row>
    <row r="272" spans="1:12" ht="19.5" customHeight="1">
      <c r="A272" s="262"/>
      <c r="B272" s="481"/>
      <c r="C272" s="481"/>
      <c r="D272" s="481"/>
      <c r="E272" s="481"/>
      <c r="F272" s="481"/>
      <c r="G272" s="263"/>
      <c r="H272" s="435"/>
      <c r="I272" s="264"/>
      <c r="J272" s="264"/>
      <c r="K272" s="264"/>
      <c r="L272" s="265"/>
    </row>
    <row r="273" spans="1:12" ht="19.5" customHeight="1">
      <c r="A273" s="262"/>
      <c r="B273" s="481"/>
      <c r="C273" s="481"/>
      <c r="D273" s="481"/>
      <c r="E273" s="481"/>
      <c r="F273" s="481"/>
      <c r="G273" s="263"/>
      <c r="H273" s="435"/>
      <c r="I273" s="264"/>
      <c r="J273" s="264"/>
      <c r="K273" s="264"/>
      <c r="L273" s="265"/>
    </row>
    <row r="274" spans="1:12" ht="19.5" customHeight="1">
      <c r="A274" s="262"/>
      <c r="B274" s="481"/>
      <c r="C274" s="481"/>
      <c r="D274" s="481"/>
      <c r="E274" s="481"/>
      <c r="F274" s="481"/>
      <c r="G274" s="263"/>
      <c r="H274" s="435"/>
      <c r="I274" s="264"/>
      <c r="J274" s="264"/>
      <c r="K274" s="264"/>
      <c r="L274" s="265"/>
    </row>
    <row r="275" spans="1:12" ht="19.5" customHeight="1">
      <c r="A275" s="262"/>
      <c r="B275" s="481"/>
      <c r="C275" s="481"/>
      <c r="D275" s="481"/>
      <c r="E275" s="481"/>
      <c r="F275" s="481"/>
      <c r="G275" s="263"/>
      <c r="H275" s="435"/>
      <c r="I275" s="264"/>
      <c r="J275" s="264"/>
      <c r="K275" s="264"/>
      <c r="L275" s="265"/>
    </row>
    <row r="276" spans="1:12" ht="19.5" customHeight="1">
      <c r="A276" s="262"/>
      <c r="B276" s="481"/>
      <c r="C276" s="481"/>
      <c r="D276" s="481"/>
      <c r="E276" s="481"/>
      <c r="F276" s="481"/>
      <c r="G276" s="263"/>
      <c r="H276" s="435"/>
      <c r="I276" s="264"/>
      <c r="J276" s="264"/>
      <c r="K276" s="264"/>
      <c r="L276" s="265"/>
    </row>
    <row r="277" spans="1:12" ht="19.5" customHeight="1">
      <c r="A277" s="262"/>
      <c r="B277" s="481"/>
      <c r="C277" s="481"/>
      <c r="D277" s="481"/>
      <c r="E277" s="481"/>
      <c r="F277" s="481"/>
      <c r="G277" s="263"/>
      <c r="H277" s="435"/>
      <c r="I277" s="264"/>
      <c r="J277" s="264"/>
      <c r="K277" s="264"/>
      <c r="L277" s="265"/>
    </row>
    <row r="278" spans="1:12" ht="19.5" customHeight="1">
      <c r="A278" s="262"/>
      <c r="B278" s="481"/>
      <c r="C278" s="481"/>
      <c r="D278" s="481"/>
      <c r="E278" s="481"/>
      <c r="F278" s="481"/>
      <c r="G278" s="263"/>
      <c r="H278" s="435"/>
      <c r="I278" s="264"/>
      <c r="J278" s="264"/>
      <c r="K278" s="264"/>
      <c r="L278" s="265"/>
    </row>
    <row r="279" spans="1:12" ht="19.5" customHeight="1">
      <c r="A279" s="262"/>
      <c r="B279" s="481"/>
      <c r="C279" s="481"/>
      <c r="D279" s="481"/>
      <c r="E279" s="481"/>
      <c r="F279" s="481"/>
      <c r="G279" s="263"/>
      <c r="H279" s="435"/>
      <c r="I279" s="264"/>
      <c r="J279" s="264"/>
      <c r="K279" s="264"/>
      <c r="L279" s="265"/>
    </row>
    <row r="280" spans="1:12" ht="19.5" customHeight="1">
      <c r="A280" s="262"/>
      <c r="B280" s="481"/>
      <c r="C280" s="481"/>
      <c r="D280" s="481"/>
      <c r="E280" s="481"/>
      <c r="F280" s="481"/>
      <c r="G280" s="263"/>
      <c r="H280" s="435"/>
      <c r="I280" s="264"/>
      <c r="J280" s="264"/>
      <c r="K280" s="264"/>
      <c r="L280" s="265"/>
    </row>
    <row r="281" spans="1:12" ht="19.5" customHeight="1">
      <c r="A281" s="262"/>
      <c r="B281" s="481"/>
      <c r="C281" s="481"/>
      <c r="D281" s="481"/>
      <c r="E281" s="481"/>
      <c r="F281" s="481"/>
      <c r="G281" s="263"/>
      <c r="H281" s="435"/>
      <c r="I281" s="264"/>
      <c r="J281" s="264"/>
      <c r="K281" s="264"/>
      <c r="L281" s="265"/>
    </row>
    <row r="282" spans="1:12" ht="19.5" customHeight="1">
      <c r="A282" s="262"/>
      <c r="B282" s="481"/>
      <c r="C282" s="481"/>
      <c r="D282" s="481"/>
      <c r="E282" s="481"/>
      <c r="F282" s="481"/>
      <c r="G282" s="263"/>
      <c r="H282" s="435"/>
      <c r="I282" s="264"/>
      <c r="J282" s="264"/>
      <c r="K282" s="264"/>
      <c r="L282" s="265"/>
    </row>
    <row r="283" spans="1:12" ht="19.5" customHeight="1">
      <c r="A283" s="262"/>
      <c r="B283" s="481"/>
      <c r="C283" s="481"/>
      <c r="D283" s="481"/>
      <c r="E283" s="481"/>
      <c r="F283" s="481"/>
      <c r="G283" s="263"/>
      <c r="H283" s="435"/>
      <c r="I283" s="264"/>
      <c r="J283" s="264"/>
      <c r="K283" s="264"/>
      <c r="L283" s="265"/>
    </row>
    <row r="284" spans="1:12" ht="19.5" customHeight="1">
      <c r="A284" s="262"/>
      <c r="B284" s="481"/>
      <c r="C284" s="481"/>
      <c r="D284" s="481"/>
      <c r="E284" s="481"/>
      <c r="F284" s="481"/>
      <c r="G284" s="263"/>
      <c r="H284" s="435"/>
      <c r="I284" s="264"/>
      <c r="J284" s="264"/>
      <c r="K284" s="264"/>
      <c r="L284" s="265"/>
    </row>
    <row r="285" spans="1:12" ht="19.5" customHeight="1">
      <c r="A285" s="262"/>
      <c r="B285" s="481"/>
      <c r="C285" s="481"/>
      <c r="D285" s="481"/>
      <c r="E285" s="481"/>
      <c r="F285" s="481"/>
      <c r="G285" s="263"/>
      <c r="H285" s="435"/>
      <c r="I285" s="264"/>
      <c r="J285" s="264"/>
      <c r="K285" s="264"/>
      <c r="L285" s="265"/>
    </row>
    <row r="286" spans="1:12" ht="19.5" customHeight="1">
      <c r="A286" s="262"/>
      <c r="B286" s="481"/>
      <c r="C286" s="481"/>
      <c r="D286" s="481"/>
      <c r="E286" s="481"/>
      <c r="F286" s="481"/>
      <c r="G286" s="263"/>
      <c r="H286" s="435"/>
      <c r="I286" s="264"/>
      <c r="J286" s="264"/>
      <c r="K286" s="264"/>
      <c r="L286" s="265"/>
    </row>
    <row r="287" spans="1:12" ht="19.5" customHeight="1">
      <c r="A287" s="262"/>
      <c r="B287" s="481"/>
      <c r="C287" s="481"/>
      <c r="D287" s="481"/>
      <c r="E287" s="481"/>
      <c r="F287" s="481"/>
      <c r="G287" s="263"/>
      <c r="H287" s="435"/>
      <c r="I287" s="264"/>
      <c r="J287" s="264"/>
      <c r="K287" s="264"/>
      <c r="L287" s="265"/>
    </row>
    <row r="288" spans="1:12" ht="19.5" customHeight="1">
      <c r="A288" s="262"/>
      <c r="B288" s="481"/>
      <c r="C288" s="481"/>
      <c r="D288" s="481"/>
      <c r="E288" s="481"/>
      <c r="F288" s="481"/>
      <c r="G288" s="263"/>
      <c r="H288" s="435"/>
      <c r="I288" s="264"/>
      <c r="J288" s="264"/>
      <c r="K288" s="264"/>
      <c r="L288" s="265"/>
    </row>
    <row r="289" spans="1:12" ht="19.5" customHeight="1">
      <c r="A289" s="262"/>
      <c r="B289" s="481"/>
      <c r="C289" s="481"/>
      <c r="D289" s="481"/>
      <c r="E289" s="481"/>
      <c r="F289" s="481"/>
      <c r="G289" s="263"/>
      <c r="H289" s="435"/>
      <c r="I289" s="264"/>
      <c r="J289" s="264"/>
      <c r="K289" s="264"/>
      <c r="L289" s="265"/>
    </row>
    <row r="290" spans="1:12" ht="19.5" customHeight="1">
      <c r="A290" s="262"/>
      <c r="B290" s="481"/>
      <c r="C290" s="481"/>
      <c r="D290" s="481"/>
      <c r="E290" s="481"/>
      <c r="F290" s="481"/>
      <c r="G290" s="263"/>
      <c r="H290" s="435"/>
      <c r="I290" s="264"/>
      <c r="J290" s="264"/>
      <c r="K290" s="264"/>
      <c r="L290" s="265"/>
    </row>
    <row r="291" spans="1:12" ht="19.5" customHeight="1">
      <c r="A291" s="262"/>
      <c r="B291" s="481"/>
      <c r="C291" s="481"/>
      <c r="D291" s="481"/>
      <c r="E291" s="481"/>
      <c r="F291" s="481"/>
      <c r="G291" s="263"/>
      <c r="H291" s="435"/>
      <c r="I291" s="264"/>
      <c r="J291" s="264"/>
      <c r="K291" s="264"/>
      <c r="L291" s="265"/>
    </row>
    <row r="292" spans="1:12" ht="19.5" customHeight="1">
      <c r="A292" s="262"/>
      <c r="B292" s="481"/>
      <c r="C292" s="481"/>
      <c r="D292" s="481"/>
      <c r="E292" s="481"/>
      <c r="F292" s="481"/>
      <c r="G292" s="263"/>
      <c r="H292" s="435"/>
      <c r="I292" s="264"/>
      <c r="J292" s="264"/>
      <c r="K292" s="264"/>
      <c r="L292" s="265"/>
    </row>
    <row r="293" spans="1:12" ht="19.5" customHeight="1">
      <c r="A293" s="262"/>
      <c r="B293" s="481"/>
      <c r="C293" s="481"/>
      <c r="D293" s="481"/>
      <c r="E293" s="481"/>
      <c r="F293" s="481"/>
      <c r="G293" s="263"/>
      <c r="H293" s="435"/>
      <c r="I293" s="264"/>
      <c r="J293" s="264"/>
      <c r="K293" s="264"/>
      <c r="L293" s="265"/>
    </row>
    <row r="294" spans="1:12" ht="19.5" customHeight="1">
      <c r="A294" s="262"/>
      <c r="B294" s="481"/>
      <c r="C294" s="481"/>
      <c r="D294" s="481"/>
      <c r="E294" s="481"/>
      <c r="F294" s="481"/>
      <c r="G294" s="263"/>
      <c r="H294" s="435"/>
      <c r="I294" s="264"/>
      <c r="J294" s="264"/>
      <c r="K294" s="264"/>
      <c r="L294" s="265"/>
    </row>
    <row r="295" spans="1:12" ht="19.5" customHeight="1">
      <c r="A295" s="262"/>
      <c r="B295" s="481"/>
      <c r="C295" s="481"/>
      <c r="D295" s="481"/>
      <c r="E295" s="481"/>
      <c r="F295" s="481"/>
      <c r="G295" s="263"/>
      <c r="H295" s="435"/>
      <c r="I295" s="264"/>
      <c r="J295" s="264"/>
      <c r="K295" s="264"/>
      <c r="L295" s="265"/>
    </row>
    <row r="296" spans="1:12" ht="19.5" customHeight="1">
      <c r="A296" s="262"/>
      <c r="B296" s="481"/>
      <c r="C296" s="481"/>
      <c r="D296" s="481"/>
      <c r="E296" s="481"/>
      <c r="F296" s="481"/>
      <c r="G296" s="263"/>
      <c r="H296" s="435"/>
      <c r="I296" s="264"/>
      <c r="J296" s="264"/>
      <c r="K296" s="264"/>
      <c r="L296" s="265"/>
    </row>
    <row r="297" spans="1:12" ht="19.5" customHeight="1">
      <c r="A297" s="262"/>
      <c r="B297" s="481"/>
      <c r="C297" s="481"/>
      <c r="D297" s="481"/>
      <c r="E297" s="481"/>
      <c r="F297" s="481"/>
      <c r="G297" s="263"/>
      <c r="H297" s="435"/>
      <c r="I297" s="264"/>
      <c r="J297" s="264"/>
      <c r="K297" s="264"/>
      <c r="L297" s="265"/>
    </row>
    <row r="298" spans="1:12" ht="19.5" customHeight="1">
      <c r="A298" s="262"/>
      <c r="B298" s="481"/>
      <c r="C298" s="481"/>
      <c r="D298" s="481"/>
      <c r="E298" s="481"/>
      <c r="F298" s="481"/>
      <c r="G298" s="263"/>
      <c r="H298" s="435"/>
      <c r="I298" s="264"/>
      <c r="J298" s="264"/>
      <c r="K298" s="264"/>
      <c r="L298" s="265"/>
    </row>
    <row r="299" spans="1:12" ht="19.5" customHeight="1">
      <c r="A299" s="262"/>
      <c r="B299" s="481"/>
      <c r="C299" s="481"/>
      <c r="D299" s="481"/>
      <c r="E299" s="481"/>
      <c r="F299" s="481"/>
      <c r="G299" s="263"/>
      <c r="H299" s="435"/>
      <c r="I299" s="264"/>
      <c r="J299" s="264"/>
      <c r="K299" s="264"/>
      <c r="L299" s="265"/>
    </row>
    <row r="300" spans="1:12" ht="19.5" customHeight="1">
      <c r="A300" s="262"/>
      <c r="B300" s="481"/>
      <c r="C300" s="481"/>
      <c r="D300" s="481"/>
      <c r="E300" s="481"/>
      <c r="F300" s="481"/>
      <c r="G300" s="263"/>
      <c r="H300" s="435"/>
      <c r="I300" s="264"/>
      <c r="J300" s="264"/>
      <c r="K300" s="264"/>
      <c r="L300" s="265"/>
    </row>
    <row r="301" spans="1:12" ht="19.5" customHeight="1">
      <c r="A301" s="262"/>
      <c r="B301" s="481"/>
      <c r="C301" s="481"/>
      <c r="D301" s="481"/>
      <c r="E301" s="481"/>
      <c r="F301" s="481"/>
      <c r="G301" s="263"/>
      <c r="H301" s="435"/>
      <c r="I301" s="264"/>
      <c r="J301" s="264"/>
      <c r="K301" s="264"/>
      <c r="L301" s="265"/>
    </row>
    <row r="302" spans="1:12" ht="19.5" customHeight="1">
      <c r="A302" s="262"/>
      <c r="B302" s="481"/>
      <c r="C302" s="481"/>
      <c r="D302" s="481"/>
      <c r="E302" s="481"/>
      <c r="F302" s="481"/>
      <c r="G302" s="263"/>
      <c r="H302" s="435"/>
      <c r="I302" s="264"/>
      <c r="J302" s="264"/>
      <c r="K302" s="264"/>
      <c r="L302" s="265"/>
    </row>
    <row r="303" spans="1:12" ht="19.5" customHeight="1">
      <c r="A303" s="262"/>
      <c r="B303" s="481"/>
      <c r="C303" s="481"/>
      <c r="D303" s="481"/>
      <c r="E303" s="481"/>
      <c r="F303" s="481"/>
      <c r="G303" s="263"/>
      <c r="H303" s="435"/>
      <c r="I303" s="264"/>
      <c r="J303" s="264"/>
      <c r="K303" s="264"/>
      <c r="L303" s="265"/>
    </row>
    <row r="304" spans="1:12" ht="19.5" customHeight="1">
      <c r="A304" s="262"/>
      <c r="B304" s="481"/>
      <c r="C304" s="481"/>
      <c r="D304" s="481"/>
      <c r="E304" s="481"/>
      <c r="F304" s="481"/>
      <c r="G304" s="263"/>
      <c r="H304" s="435"/>
      <c r="I304" s="264"/>
      <c r="J304" s="264"/>
      <c r="K304" s="264"/>
      <c r="L304" s="265"/>
    </row>
    <row r="305" spans="1:12" ht="19.5" customHeight="1">
      <c r="A305" s="262"/>
      <c r="B305" s="481"/>
      <c r="C305" s="481"/>
      <c r="D305" s="481"/>
      <c r="E305" s="481"/>
      <c r="F305" s="481"/>
      <c r="G305" s="263"/>
      <c r="H305" s="435"/>
      <c r="I305" s="264"/>
      <c r="J305" s="264"/>
      <c r="K305" s="264"/>
      <c r="L305" s="265"/>
    </row>
    <row r="306" spans="1:12" ht="19.5" customHeight="1">
      <c r="A306" s="262"/>
      <c r="B306" s="481"/>
      <c r="C306" s="481"/>
      <c r="D306" s="481"/>
      <c r="E306" s="481"/>
      <c r="F306" s="481"/>
      <c r="G306" s="263"/>
      <c r="H306" s="435"/>
      <c r="I306" s="264"/>
      <c r="J306" s="264"/>
      <c r="K306" s="264"/>
      <c r="L306" s="265"/>
    </row>
    <row r="307" spans="1:12" ht="19.5" customHeight="1">
      <c r="A307" s="262"/>
      <c r="B307" s="481"/>
      <c r="C307" s="481"/>
      <c r="D307" s="481"/>
      <c r="E307" s="481"/>
      <c r="F307" s="481"/>
      <c r="G307" s="263"/>
      <c r="H307" s="435"/>
      <c r="I307" s="264"/>
      <c r="J307" s="264"/>
      <c r="K307" s="264"/>
      <c r="L307" s="265"/>
    </row>
    <row r="308" spans="1:12" ht="19.5" customHeight="1">
      <c r="A308" s="262"/>
      <c r="B308" s="481"/>
      <c r="C308" s="481"/>
      <c r="D308" s="481"/>
      <c r="E308" s="481"/>
      <c r="F308" s="481"/>
      <c r="G308" s="263"/>
      <c r="H308" s="435"/>
      <c r="I308" s="264"/>
      <c r="J308" s="264"/>
      <c r="K308" s="264"/>
      <c r="L308" s="265"/>
    </row>
    <row r="309" spans="1:12" ht="19.5" customHeight="1">
      <c r="A309" s="262"/>
      <c r="B309" s="481"/>
      <c r="C309" s="481"/>
      <c r="D309" s="481"/>
      <c r="E309" s="481"/>
      <c r="F309" s="481"/>
      <c r="G309" s="263"/>
      <c r="H309" s="435"/>
      <c r="I309" s="264"/>
      <c r="J309" s="264"/>
      <c r="K309" s="264"/>
      <c r="L309" s="265"/>
    </row>
    <row r="310" spans="1:12" ht="19.5" customHeight="1">
      <c r="A310" s="262"/>
      <c r="B310" s="481"/>
      <c r="C310" s="481"/>
      <c r="D310" s="481"/>
      <c r="E310" s="481"/>
      <c r="F310" s="481"/>
      <c r="G310" s="263"/>
      <c r="H310" s="435"/>
      <c r="I310" s="264"/>
      <c r="J310" s="264"/>
      <c r="K310" s="264"/>
      <c r="L310" s="265"/>
    </row>
    <row r="311" spans="1:12" ht="19.5" customHeight="1">
      <c r="A311" s="262"/>
      <c r="B311" s="481"/>
      <c r="C311" s="481"/>
      <c r="D311" s="481"/>
      <c r="E311" s="481"/>
      <c r="F311" s="481"/>
      <c r="G311" s="263"/>
      <c r="H311" s="435"/>
      <c r="I311" s="264"/>
      <c r="J311" s="264"/>
      <c r="K311" s="264"/>
      <c r="L311" s="265"/>
    </row>
    <row r="312" spans="1:12" ht="19.5" customHeight="1">
      <c r="A312" s="262"/>
      <c r="B312" s="481"/>
      <c r="C312" s="481"/>
      <c r="D312" s="481"/>
      <c r="E312" s="481"/>
      <c r="F312" s="481"/>
      <c r="G312" s="263"/>
      <c r="H312" s="435"/>
      <c r="I312" s="264"/>
      <c r="J312" s="264"/>
      <c r="K312" s="264"/>
      <c r="L312" s="265"/>
    </row>
    <row r="313" spans="1:12" ht="19.5" customHeight="1">
      <c r="A313" s="262"/>
      <c r="B313" s="481"/>
      <c r="C313" s="481"/>
      <c r="D313" s="481"/>
      <c r="E313" s="481"/>
      <c r="F313" s="481"/>
      <c r="G313" s="263"/>
      <c r="H313" s="435"/>
      <c r="I313" s="264"/>
      <c r="J313" s="264"/>
      <c r="K313" s="264"/>
      <c r="L313" s="265"/>
    </row>
    <row r="314" spans="1:12" ht="19.5" customHeight="1">
      <c r="A314" s="262"/>
      <c r="B314" s="481"/>
      <c r="C314" s="481"/>
      <c r="D314" s="481"/>
      <c r="E314" s="481"/>
      <c r="F314" s="481"/>
      <c r="G314" s="263"/>
      <c r="H314" s="435"/>
      <c r="I314" s="264"/>
      <c r="J314" s="264"/>
      <c r="K314" s="264"/>
      <c r="L314" s="265"/>
    </row>
    <row r="315" spans="1:12" ht="19.5" customHeight="1">
      <c r="A315" s="262"/>
      <c r="B315" s="481"/>
      <c r="C315" s="481"/>
      <c r="D315" s="481"/>
      <c r="E315" s="481"/>
      <c r="F315" s="481"/>
      <c r="G315" s="263"/>
      <c r="H315" s="435"/>
      <c r="I315" s="264"/>
      <c r="J315" s="264"/>
      <c r="K315" s="264"/>
      <c r="L315" s="265"/>
    </row>
    <row r="316" spans="1:12" ht="19.5" customHeight="1">
      <c r="A316" s="262"/>
      <c r="B316" s="481"/>
      <c r="C316" s="481"/>
      <c r="D316" s="481"/>
      <c r="E316" s="481"/>
      <c r="F316" s="481"/>
      <c r="G316" s="263"/>
      <c r="H316" s="435"/>
      <c r="I316" s="264"/>
      <c r="J316" s="264"/>
      <c r="K316" s="264"/>
      <c r="L316" s="265"/>
    </row>
    <row r="317" spans="1:12" ht="19.5" customHeight="1">
      <c r="A317" s="262"/>
      <c r="B317" s="481"/>
      <c r="C317" s="481"/>
      <c r="D317" s="481"/>
      <c r="E317" s="481"/>
      <c r="F317" s="481"/>
      <c r="G317" s="263"/>
      <c r="H317" s="435"/>
      <c r="I317" s="264"/>
      <c r="J317" s="264"/>
      <c r="K317" s="264"/>
      <c r="L317" s="265"/>
    </row>
    <row r="318" spans="1:12" ht="19.5" customHeight="1">
      <c r="A318" s="262"/>
      <c r="B318" s="481"/>
      <c r="C318" s="481"/>
      <c r="D318" s="481"/>
      <c r="E318" s="481"/>
      <c r="F318" s="481"/>
      <c r="G318" s="263"/>
      <c r="H318" s="435"/>
      <c r="I318" s="264"/>
      <c r="J318" s="264"/>
      <c r="K318" s="264"/>
      <c r="L318" s="265"/>
    </row>
    <row r="319" spans="1:12" ht="19.5" customHeight="1">
      <c r="A319" s="262"/>
      <c r="B319" s="481"/>
      <c r="C319" s="481"/>
      <c r="D319" s="481"/>
      <c r="E319" s="481"/>
      <c r="F319" s="481"/>
      <c r="G319" s="263"/>
      <c r="H319" s="435"/>
      <c r="I319" s="264"/>
      <c r="J319" s="264"/>
      <c r="K319" s="264"/>
      <c r="L319" s="265"/>
    </row>
    <row r="320" spans="1:12" ht="19.5" customHeight="1">
      <c r="A320" s="262"/>
      <c r="B320" s="481"/>
      <c r="C320" s="481"/>
      <c r="D320" s="481"/>
      <c r="E320" s="481"/>
      <c r="F320" s="481"/>
      <c r="G320" s="263"/>
      <c r="H320" s="435"/>
      <c r="I320" s="264"/>
      <c r="J320" s="264"/>
      <c r="K320" s="264"/>
      <c r="L320" s="265"/>
    </row>
    <row r="321" spans="1:12" ht="19.5" customHeight="1">
      <c r="A321" s="262"/>
      <c r="B321" s="481"/>
      <c r="C321" s="481"/>
      <c r="D321" s="481"/>
      <c r="E321" s="481"/>
      <c r="F321" s="481"/>
      <c r="G321" s="263"/>
      <c r="H321" s="435"/>
      <c r="I321" s="264"/>
      <c r="J321" s="264"/>
      <c r="K321" s="264"/>
      <c r="L321" s="265"/>
    </row>
    <row r="322" spans="1:12" ht="19.5" customHeight="1">
      <c r="A322" s="262"/>
      <c r="B322" s="481"/>
      <c r="C322" s="481"/>
      <c r="D322" s="481"/>
      <c r="E322" s="481"/>
      <c r="F322" s="481"/>
      <c r="G322" s="263"/>
      <c r="H322" s="435"/>
      <c r="I322" s="264"/>
      <c r="J322" s="264"/>
      <c r="K322" s="264"/>
      <c r="L322" s="265"/>
    </row>
    <row r="323" spans="1:12" ht="19.5" customHeight="1">
      <c r="A323" s="262"/>
      <c r="B323" s="481"/>
      <c r="C323" s="481"/>
      <c r="D323" s="481"/>
      <c r="E323" s="481"/>
      <c r="F323" s="481"/>
      <c r="G323" s="263"/>
      <c r="H323" s="435"/>
      <c r="I323" s="264"/>
      <c r="J323" s="264"/>
      <c r="K323" s="264"/>
      <c r="L323" s="265"/>
    </row>
    <row r="324" spans="1:12" ht="19.5" customHeight="1">
      <c r="A324" s="262"/>
      <c r="B324" s="481"/>
      <c r="C324" s="481"/>
      <c r="D324" s="481"/>
      <c r="E324" s="481"/>
      <c r="F324" s="481"/>
      <c r="G324" s="263"/>
      <c r="H324" s="435"/>
      <c r="I324" s="264"/>
      <c r="J324" s="264"/>
      <c r="K324" s="264"/>
      <c r="L324" s="265"/>
    </row>
    <row r="325" spans="1:12" ht="19.5" customHeight="1">
      <c r="A325" s="262"/>
      <c r="B325" s="481"/>
      <c r="C325" s="481"/>
      <c r="D325" s="481"/>
      <c r="E325" s="481"/>
      <c r="F325" s="481"/>
      <c r="G325" s="263"/>
      <c r="H325" s="435"/>
      <c r="I325" s="264"/>
      <c r="J325" s="264"/>
      <c r="K325" s="264"/>
      <c r="L325" s="265"/>
    </row>
    <row r="326" spans="1:12" ht="19.5" customHeight="1">
      <c r="A326" s="262"/>
      <c r="B326" s="481"/>
      <c r="C326" s="481"/>
      <c r="D326" s="481"/>
      <c r="E326" s="481"/>
      <c r="F326" s="481"/>
      <c r="G326" s="263"/>
      <c r="H326" s="435"/>
      <c r="I326" s="264"/>
      <c r="J326" s="264"/>
      <c r="K326" s="264"/>
      <c r="L326" s="265"/>
    </row>
    <row r="327" spans="1:12" ht="19.5" customHeight="1">
      <c r="A327" s="262"/>
      <c r="B327" s="481"/>
      <c r="C327" s="481"/>
      <c r="D327" s="481"/>
      <c r="E327" s="481"/>
      <c r="F327" s="481"/>
      <c r="G327" s="263"/>
      <c r="H327" s="435"/>
      <c r="I327" s="264"/>
      <c r="J327" s="264"/>
      <c r="K327" s="264"/>
      <c r="L327" s="265"/>
    </row>
    <row r="328" spans="1:12" ht="19.5" customHeight="1">
      <c r="A328" s="262"/>
      <c r="B328" s="481"/>
      <c r="C328" s="481"/>
      <c r="D328" s="481"/>
      <c r="E328" s="481"/>
      <c r="F328" s="481"/>
      <c r="G328" s="263"/>
      <c r="H328" s="435"/>
      <c r="I328" s="264"/>
      <c r="J328" s="264"/>
      <c r="K328" s="264"/>
      <c r="L328" s="265"/>
    </row>
    <row r="329" spans="1:12" ht="19.5" customHeight="1">
      <c r="A329" s="262"/>
      <c r="B329" s="481"/>
      <c r="C329" s="481"/>
      <c r="D329" s="481"/>
      <c r="E329" s="481"/>
      <c r="F329" s="481"/>
      <c r="G329" s="263"/>
      <c r="H329" s="435"/>
      <c r="I329" s="264"/>
      <c r="J329" s="264"/>
      <c r="K329" s="264"/>
      <c r="L329" s="265"/>
    </row>
    <row r="330" spans="1:12" ht="19.5" customHeight="1">
      <c r="A330" s="262"/>
      <c r="B330" s="481"/>
      <c r="C330" s="481"/>
      <c r="D330" s="481"/>
      <c r="E330" s="481"/>
      <c r="F330" s="481"/>
      <c r="G330" s="263"/>
      <c r="H330" s="435"/>
      <c r="I330" s="264"/>
      <c r="J330" s="264"/>
      <c r="K330" s="264"/>
      <c r="L330" s="265"/>
    </row>
    <row r="331" spans="1:12" ht="19.5" customHeight="1">
      <c r="A331" s="262"/>
      <c r="B331" s="481"/>
      <c r="C331" s="481"/>
      <c r="D331" s="481"/>
      <c r="E331" s="481"/>
      <c r="F331" s="481"/>
      <c r="G331" s="263"/>
      <c r="H331" s="435"/>
      <c r="I331" s="264"/>
      <c r="J331" s="264"/>
      <c r="K331" s="264"/>
      <c r="L331" s="265"/>
    </row>
    <row r="332" spans="1:12" ht="19.5" customHeight="1">
      <c r="A332" s="262"/>
      <c r="B332" s="481"/>
      <c r="C332" s="481"/>
      <c r="D332" s="481"/>
      <c r="E332" s="481"/>
      <c r="F332" s="481"/>
      <c r="G332" s="263"/>
      <c r="H332" s="435"/>
      <c r="I332" s="264"/>
      <c r="J332" s="264"/>
      <c r="K332" s="264"/>
      <c r="L332" s="265"/>
    </row>
    <row r="333" spans="1:12" ht="19.5" customHeight="1">
      <c r="A333" s="262"/>
      <c r="B333" s="481"/>
      <c r="C333" s="481"/>
      <c r="D333" s="481"/>
      <c r="E333" s="481"/>
      <c r="F333" s="481"/>
      <c r="G333" s="263"/>
      <c r="H333" s="435"/>
      <c r="I333" s="264"/>
      <c r="J333" s="264"/>
      <c r="K333" s="264"/>
      <c r="L333" s="265"/>
    </row>
    <row r="334" spans="1:12" ht="19.5" customHeight="1">
      <c r="A334" s="262"/>
      <c r="B334" s="481"/>
      <c r="C334" s="481"/>
      <c r="D334" s="481"/>
      <c r="E334" s="481"/>
      <c r="F334" s="481"/>
      <c r="G334" s="263"/>
      <c r="H334" s="435"/>
      <c r="I334" s="264"/>
      <c r="J334" s="264"/>
      <c r="K334" s="264"/>
      <c r="L334" s="265"/>
    </row>
    <row r="335" spans="1:12" ht="19.5" customHeight="1">
      <c r="A335" s="262"/>
      <c r="B335" s="481"/>
      <c r="C335" s="481"/>
      <c r="D335" s="481"/>
      <c r="E335" s="481"/>
      <c r="F335" s="481"/>
      <c r="G335" s="263"/>
      <c r="H335" s="435"/>
      <c r="I335" s="264"/>
      <c r="J335" s="264"/>
      <c r="K335" s="264"/>
      <c r="L335" s="265"/>
    </row>
    <row r="336" spans="1:12" ht="19.5" customHeight="1">
      <c r="A336" s="262"/>
      <c r="B336" s="481"/>
      <c r="C336" s="481"/>
      <c r="D336" s="481"/>
      <c r="E336" s="481"/>
      <c r="F336" s="481"/>
      <c r="G336" s="263"/>
      <c r="H336" s="435"/>
      <c r="I336" s="264"/>
      <c r="J336" s="264"/>
      <c r="K336" s="264"/>
      <c r="L336" s="265"/>
    </row>
    <row r="337" spans="1:12" ht="19.5" customHeight="1">
      <c r="A337" s="262"/>
      <c r="B337" s="481"/>
      <c r="C337" s="481"/>
      <c r="D337" s="481"/>
      <c r="E337" s="481"/>
      <c r="F337" s="481"/>
      <c r="G337" s="263"/>
      <c r="H337" s="435"/>
      <c r="I337" s="264"/>
      <c r="J337" s="264"/>
      <c r="K337" s="264"/>
      <c r="L337" s="265"/>
    </row>
    <row r="338" spans="1:12" ht="19.5" customHeight="1">
      <c r="A338" s="262"/>
      <c r="B338" s="481"/>
      <c r="C338" s="481"/>
      <c r="D338" s="481"/>
      <c r="E338" s="481"/>
      <c r="F338" s="481"/>
      <c r="G338" s="263"/>
      <c r="H338" s="435"/>
      <c r="I338" s="264"/>
      <c r="J338" s="264"/>
      <c r="K338" s="264"/>
      <c r="L338" s="265"/>
    </row>
    <row r="339" spans="1:12" ht="19.5" customHeight="1">
      <c r="A339" s="262"/>
      <c r="B339" s="481"/>
      <c r="C339" s="481"/>
      <c r="D339" s="481"/>
      <c r="E339" s="481"/>
      <c r="F339" s="481"/>
      <c r="G339" s="263"/>
      <c r="H339" s="435"/>
      <c r="I339" s="264"/>
      <c r="J339" s="264"/>
      <c r="K339" s="264"/>
      <c r="L339" s="265"/>
    </row>
    <row r="340" spans="1:12" ht="19.5" customHeight="1">
      <c r="A340" s="262"/>
      <c r="B340" s="481"/>
      <c r="C340" s="481"/>
      <c r="D340" s="481"/>
      <c r="E340" s="481"/>
      <c r="F340" s="481"/>
      <c r="G340" s="263"/>
      <c r="H340" s="435"/>
      <c r="I340" s="264"/>
      <c r="J340" s="264"/>
      <c r="K340" s="264"/>
      <c r="L340" s="265"/>
    </row>
    <row r="341" spans="1:12" ht="19.5" customHeight="1">
      <c r="A341" s="262"/>
      <c r="B341" s="481"/>
      <c r="C341" s="481"/>
      <c r="D341" s="481"/>
      <c r="E341" s="481"/>
      <c r="F341" s="481"/>
      <c r="G341" s="263"/>
      <c r="H341" s="435"/>
      <c r="I341" s="264"/>
      <c r="J341" s="264"/>
      <c r="K341" s="264"/>
      <c r="L341" s="265"/>
    </row>
    <row r="342" spans="1:12" ht="19.5" customHeight="1">
      <c r="A342" s="262"/>
      <c r="B342" s="481"/>
      <c r="C342" s="481"/>
      <c r="D342" s="481"/>
      <c r="E342" s="481"/>
      <c r="F342" s="481"/>
      <c r="G342" s="263"/>
      <c r="H342" s="435"/>
      <c r="I342" s="264"/>
      <c r="J342" s="264"/>
      <c r="K342" s="264"/>
      <c r="L342" s="265"/>
    </row>
    <row r="343" spans="1:12" ht="19.5" customHeight="1">
      <c r="A343" s="262"/>
      <c r="B343" s="481"/>
      <c r="C343" s="481"/>
      <c r="D343" s="481"/>
      <c r="E343" s="481"/>
      <c r="F343" s="481"/>
      <c r="G343" s="263"/>
      <c r="H343" s="435"/>
      <c r="I343" s="264"/>
      <c r="J343" s="264"/>
      <c r="K343" s="264"/>
      <c r="L343" s="265"/>
    </row>
    <row r="344" spans="1:12" ht="19.5" customHeight="1">
      <c r="A344" s="262"/>
      <c r="B344" s="481"/>
      <c r="C344" s="481"/>
      <c r="D344" s="481"/>
      <c r="E344" s="481"/>
      <c r="F344" s="481"/>
      <c r="G344" s="263"/>
      <c r="H344" s="435"/>
      <c r="I344" s="264"/>
      <c r="J344" s="264"/>
      <c r="K344" s="264"/>
      <c r="L344" s="265"/>
    </row>
    <row r="345" spans="1:12" ht="19.5" customHeight="1">
      <c r="A345" s="262"/>
      <c r="B345" s="481"/>
      <c r="C345" s="481"/>
      <c r="D345" s="481"/>
      <c r="E345" s="481"/>
      <c r="F345" s="481"/>
      <c r="G345" s="263"/>
      <c r="H345" s="435"/>
      <c r="I345" s="264"/>
      <c r="J345" s="264"/>
      <c r="K345" s="264"/>
      <c r="L345" s="265"/>
    </row>
    <row r="346" spans="1:12" ht="19.5" customHeight="1">
      <c r="A346" s="262"/>
      <c r="B346" s="481"/>
      <c r="C346" s="481"/>
      <c r="D346" s="481"/>
      <c r="E346" s="481"/>
      <c r="F346" s="481"/>
      <c r="G346" s="263"/>
      <c r="H346" s="435"/>
      <c r="I346" s="264"/>
      <c r="J346" s="264"/>
      <c r="K346" s="264"/>
      <c r="L346" s="265"/>
    </row>
    <row r="347" spans="1:12" ht="19.5" customHeight="1">
      <c r="A347" s="262"/>
      <c r="B347" s="481"/>
      <c r="C347" s="481"/>
      <c r="D347" s="481"/>
      <c r="E347" s="481"/>
      <c r="F347" s="481"/>
      <c r="G347" s="263"/>
      <c r="H347" s="435"/>
      <c r="I347" s="264"/>
      <c r="J347" s="264"/>
      <c r="K347" s="264"/>
      <c r="L347" s="265"/>
    </row>
    <row r="348" spans="1:12" ht="19.5" customHeight="1">
      <c r="A348" s="262"/>
      <c r="B348" s="481"/>
      <c r="C348" s="481"/>
      <c r="D348" s="481"/>
      <c r="E348" s="481"/>
      <c r="F348" s="481"/>
      <c r="G348" s="263"/>
      <c r="H348" s="435"/>
      <c r="I348" s="264"/>
      <c r="J348" s="264"/>
      <c r="K348" s="264"/>
      <c r="L348" s="265"/>
    </row>
    <row r="349" spans="1:12" ht="19.5" customHeight="1">
      <c r="A349" s="262"/>
      <c r="B349" s="481"/>
      <c r="C349" s="481"/>
      <c r="D349" s="481"/>
      <c r="E349" s="481"/>
      <c r="F349" s="481"/>
      <c r="G349" s="263"/>
      <c r="H349" s="435"/>
      <c r="I349" s="264"/>
      <c r="J349" s="264"/>
      <c r="K349" s="264"/>
      <c r="L349" s="265"/>
    </row>
    <row r="350" spans="1:12" ht="19.5" customHeight="1">
      <c r="A350" s="262"/>
      <c r="B350" s="481"/>
      <c r="C350" s="481"/>
      <c r="D350" s="481"/>
      <c r="E350" s="481"/>
      <c r="F350" s="481"/>
      <c r="G350" s="263"/>
      <c r="H350" s="435"/>
      <c r="I350" s="264"/>
      <c r="J350" s="264"/>
      <c r="K350" s="264"/>
      <c r="L350" s="265"/>
    </row>
    <row r="351" spans="1:12" ht="19.5" customHeight="1">
      <c r="A351" s="262"/>
      <c r="B351" s="481"/>
      <c r="C351" s="481"/>
      <c r="D351" s="481"/>
      <c r="E351" s="481"/>
      <c r="F351" s="481"/>
      <c r="G351" s="263"/>
      <c r="H351" s="435"/>
      <c r="I351" s="264"/>
      <c r="J351" s="264"/>
      <c r="K351" s="264"/>
      <c r="L351" s="265"/>
    </row>
    <row r="352" spans="1:12" ht="19.5" customHeight="1">
      <c r="A352" s="262"/>
      <c r="B352" s="481"/>
      <c r="C352" s="481"/>
      <c r="D352" s="481"/>
      <c r="E352" s="481"/>
      <c r="F352" s="481"/>
      <c r="G352" s="263"/>
      <c r="H352" s="435"/>
      <c r="I352" s="264"/>
      <c r="J352" s="264"/>
      <c r="K352" s="264"/>
      <c r="L352" s="265"/>
    </row>
    <row r="353" spans="1:12" ht="19.5" customHeight="1">
      <c r="A353" s="262"/>
      <c r="B353" s="481"/>
      <c r="C353" s="481"/>
      <c r="D353" s="481"/>
      <c r="E353" s="481"/>
      <c r="F353" s="481"/>
      <c r="G353" s="263"/>
      <c r="H353" s="435"/>
      <c r="I353" s="264"/>
      <c r="J353" s="264"/>
      <c r="K353" s="264"/>
      <c r="L353" s="265"/>
    </row>
    <row r="354" spans="1:12" ht="19.5" customHeight="1">
      <c r="A354" s="262"/>
      <c r="B354" s="481"/>
      <c r="C354" s="481"/>
      <c r="D354" s="481"/>
      <c r="E354" s="481"/>
      <c r="F354" s="481"/>
      <c r="G354" s="263"/>
      <c r="H354" s="435"/>
      <c r="I354" s="264"/>
      <c r="J354" s="264"/>
      <c r="K354" s="264"/>
      <c r="L354" s="265"/>
    </row>
    <row r="355" spans="1:12" ht="19.5" customHeight="1">
      <c r="A355" s="262"/>
      <c r="B355" s="481"/>
      <c r="C355" s="481"/>
      <c r="D355" s="481"/>
      <c r="E355" s="481"/>
      <c r="F355" s="481"/>
      <c r="G355" s="263"/>
      <c r="H355" s="435"/>
      <c r="I355" s="264"/>
      <c r="J355" s="264"/>
      <c r="K355" s="264"/>
      <c r="L355" s="265"/>
    </row>
    <row r="356" spans="1:12" ht="19.5" customHeight="1">
      <c r="A356" s="262"/>
      <c r="B356" s="481"/>
      <c r="C356" s="481"/>
      <c r="D356" s="481"/>
      <c r="E356" s="481"/>
      <c r="F356" s="481"/>
      <c r="G356" s="263"/>
      <c r="H356" s="435"/>
      <c r="I356" s="264"/>
      <c r="J356" s="264"/>
      <c r="K356" s="264"/>
      <c r="L356" s="265"/>
    </row>
    <row r="357" spans="1:12" ht="19.5" customHeight="1">
      <c r="A357" s="262"/>
      <c r="B357" s="481"/>
      <c r="C357" s="481"/>
      <c r="D357" s="481"/>
      <c r="E357" s="481"/>
      <c r="F357" s="481"/>
      <c r="G357" s="263"/>
      <c r="H357" s="435"/>
      <c r="I357" s="264"/>
      <c r="J357" s="264"/>
      <c r="K357" s="264"/>
      <c r="L357" s="265"/>
    </row>
    <row r="358" spans="1:12" ht="19.5" customHeight="1">
      <c r="A358" s="262"/>
      <c r="B358" s="481"/>
      <c r="C358" s="481"/>
      <c r="D358" s="481"/>
      <c r="E358" s="481"/>
      <c r="F358" s="481"/>
      <c r="G358" s="263"/>
      <c r="H358" s="435"/>
      <c r="I358" s="264"/>
      <c r="J358" s="264"/>
      <c r="K358" s="264"/>
      <c r="L358" s="265"/>
    </row>
    <row r="359" spans="1:12" ht="19.5" customHeight="1">
      <c r="A359" s="262"/>
      <c r="B359" s="481"/>
      <c r="C359" s="481"/>
      <c r="D359" s="481"/>
      <c r="E359" s="481"/>
      <c r="F359" s="481"/>
      <c r="G359" s="263"/>
      <c r="H359" s="435"/>
      <c r="I359" s="264"/>
      <c r="J359" s="264"/>
      <c r="K359" s="264"/>
      <c r="L359" s="265"/>
    </row>
    <row r="360" spans="1:12" ht="19.5" customHeight="1">
      <c r="A360" s="262"/>
      <c r="B360" s="481"/>
      <c r="C360" s="481"/>
      <c r="D360" s="481"/>
      <c r="E360" s="481"/>
      <c r="F360" s="481"/>
      <c r="G360" s="263"/>
      <c r="H360" s="435"/>
      <c r="I360" s="264"/>
      <c r="J360" s="264"/>
      <c r="K360" s="264"/>
      <c r="L360" s="265"/>
    </row>
    <row r="361" spans="1:12" ht="19.5" customHeight="1">
      <c r="A361" s="262"/>
      <c r="B361" s="481"/>
      <c r="C361" s="481"/>
      <c r="D361" s="481"/>
      <c r="E361" s="481"/>
      <c r="F361" s="481"/>
      <c r="G361" s="263"/>
      <c r="H361" s="435"/>
      <c r="I361" s="264"/>
      <c r="J361" s="264"/>
      <c r="K361" s="264"/>
      <c r="L361" s="265"/>
    </row>
    <row r="362" spans="1:12" ht="19.5" customHeight="1">
      <c r="A362" s="262"/>
      <c r="B362" s="481"/>
      <c r="C362" s="481"/>
      <c r="D362" s="481"/>
      <c r="E362" s="481"/>
      <c r="F362" s="481"/>
      <c r="G362" s="263"/>
      <c r="H362" s="435"/>
      <c r="I362" s="264"/>
      <c r="J362" s="264"/>
      <c r="K362" s="264"/>
      <c r="L362" s="265"/>
    </row>
    <row r="363" spans="1:12" ht="19.5" customHeight="1">
      <c r="A363" s="262"/>
      <c r="B363" s="481"/>
      <c r="C363" s="481"/>
      <c r="D363" s="481"/>
      <c r="E363" s="481"/>
      <c r="F363" s="481"/>
      <c r="G363" s="263"/>
      <c r="H363" s="435"/>
      <c r="I363" s="264"/>
      <c r="J363" s="264"/>
      <c r="K363" s="264"/>
      <c r="L363" s="265"/>
    </row>
    <row r="364" spans="1:12" ht="19.5" customHeight="1">
      <c r="A364" s="262"/>
      <c r="B364" s="481"/>
      <c r="C364" s="481"/>
      <c r="D364" s="481"/>
      <c r="E364" s="481"/>
      <c r="F364" s="481"/>
      <c r="G364" s="263"/>
      <c r="H364" s="435"/>
      <c r="I364" s="264"/>
      <c r="J364" s="264"/>
      <c r="K364" s="264"/>
      <c r="L364" s="265"/>
    </row>
    <row r="365" spans="1:12" ht="19.5" customHeight="1">
      <c r="A365" s="262"/>
      <c r="B365" s="481"/>
      <c r="C365" s="481"/>
      <c r="D365" s="481"/>
      <c r="E365" s="481"/>
      <c r="F365" s="481"/>
      <c r="G365" s="263"/>
      <c r="H365" s="435"/>
      <c r="I365" s="264"/>
      <c r="J365" s="264"/>
      <c r="K365" s="264"/>
      <c r="L365" s="265"/>
    </row>
    <row r="366" spans="1:12" ht="19.5" customHeight="1">
      <c r="A366" s="262"/>
      <c r="B366" s="481"/>
      <c r="C366" s="481"/>
      <c r="D366" s="481"/>
      <c r="E366" s="481"/>
      <c r="F366" s="481"/>
      <c r="G366" s="263"/>
      <c r="H366" s="435"/>
      <c r="I366" s="264"/>
      <c r="J366" s="264"/>
      <c r="K366" s="264"/>
      <c r="L366" s="265"/>
    </row>
    <row r="367" spans="1:12" ht="19.5" customHeight="1">
      <c r="A367" s="262"/>
      <c r="B367" s="481"/>
      <c r="C367" s="481"/>
      <c r="D367" s="481"/>
      <c r="E367" s="481"/>
      <c r="F367" s="481"/>
      <c r="G367" s="263"/>
      <c r="H367" s="435"/>
      <c r="I367" s="264"/>
      <c r="J367" s="264"/>
      <c r="K367" s="264"/>
      <c r="L367" s="265"/>
    </row>
    <row r="368" spans="1:12" ht="19.5" customHeight="1">
      <c r="A368" s="262"/>
      <c r="B368" s="481"/>
      <c r="C368" s="481"/>
      <c r="D368" s="481"/>
      <c r="E368" s="481"/>
      <c r="F368" s="481"/>
      <c r="G368" s="263"/>
      <c r="H368" s="435"/>
      <c r="I368" s="264"/>
      <c r="J368" s="264"/>
      <c r="K368" s="264"/>
      <c r="L368" s="265"/>
    </row>
    <row r="369" spans="1:12" ht="19.5" customHeight="1">
      <c r="A369" s="262"/>
      <c r="B369" s="481"/>
      <c r="C369" s="481"/>
      <c r="D369" s="481"/>
      <c r="E369" s="481"/>
      <c r="F369" s="481"/>
      <c r="G369" s="263"/>
      <c r="H369" s="435"/>
      <c r="I369" s="264"/>
      <c r="J369" s="264"/>
      <c r="K369" s="264"/>
      <c r="L369" s="265"/>
    </row>
    <row r="370" spans="1:12" ht="19.5" customHeight="1">
      <c r="A370" s="262"/>
      <c r="B370" s="481"/>
      <c r="C370" s="481"/>
      <c r="D370" s="481"/>
      <c r="E370" s="481"/>
      <c r="F370" s="481"/>
      <c r="G370" s="263"/>
      <c r="H370" s="435"/>
      <c r="I370" s="264"/>
      <c r="J370" s="264"/>
      <c r="K370" s="264"/>
      <c r="L370" s="265"/>
    </row>
    <row r="371" spans="1:12" ht="19.5" customHeight="1">
      <c r="A371" s="262"/>
      <c r="B371" s="481"/>
      <c r="C371" s="481"/>
      <c r="D371" s="481"/>
      <c r="E371" s="481"/>
      <c r="F371" s="481"/>
      <c r="G371" s="263"/>
      <c r="H371" s="435"/>
      <c r="I371" s="264"/>
      <c r="J371" s="264"/>
      <c r="K371" s="264"/>
      <c r="L371" s="265"/>
    </row>
    <row r="372" spans="1:12" ht="19.5" customHeight="1">
      <c r="A372" s="262"/>
      <c r="B372" s="481"/>
      <c r="C372" s="481"/>
      <c r="D372" s="481"/>
      <c r="E372" s="481"/>
      <c r="F372" s="481"/>
      <c r="G372" s="263"/>
      <c r="H372" s="435"/>
      <c r="I372" s="264"/>
      <c r="J372" s="264"/>
      <c r="K372" s="264"/>
      <c r="L372" s="265"/>
    </row>
    <row r="373" spans="1:12" ht="19.5" customHeight="1">
      <c r="A373" s="262"/>
      <c r="B373" s="481"/>
      <c r="C373" s="481"/>
      <c r="D373" s="481"/>
      <c r="E373" s="481"/>
      <c r="F373" s="481"/>
      <c r="G373" s="263"/>
      <c r="H373" s="435"/>
      <c r="I373" s="264"/>
      <c r="J373" s="264"/>
      <c r="K373" s="264"/>
      <c r="L373" s="265"/>
    </row>
    <row r="374" spans="1:12" ht="19.5" customHeight="1">
      <c r="A374" s="262"/>
      <c r="B374" s="481"/>
      <c r="C374" s="481"/>
      <c r="D374" s="481"/>
      <c r="E374" s="481"/>
      <c r="F374" s="481"/>
      <c r="G374" s="263"/>
      <c r="H374" s="435"/>
      <c r="I374" s="264"/>
      <c r="J374" s="264"/>
      <c r="K374" s="264"/>
      <c r="L374" s="265"/>
    </row>
    <row r="375" spans="1:12" ht="19.5" customHeight="1">
      <c r="A375" s="262"/>
      <c r="B375" s="481"/>
      <c r="C375" s="481"/>
      <c r="D375" s="481"/>
      <c r="E375" s="481"/>
      <c r="F375" s="481"/>
      <c r="G375" s="263"/>
      <c r="H375" s="435"/>
      <c r="I375" s="264"/>
      <c r="J375" s="264"/>
      <c r="K375" s="264"/>
      <c r="L375" s="265"/>
    </row>
    <row r="376" spans="1:12" ht="19.5" customHeight="1">
      <c r="A376" s="262"/>
      <c r="B376" s="481"/>
      <c r="C376" s="481"/>
      <c r="D376" s="481"/>
      <c r="E376" s="481"/>
      <c r="F376" s="481"/>
      <c r="G376" s="263"/>
      <c r="H376" s="435"/>
      <c r="I376" s="264"/>
      <c r="J376" s="264"/>
      <c r="K376" s="264"/>
      <c r="L376" s="265"/>
    </row>
    <row r="377" spans="1:12" ht="19.5" customHeight="1">
      <c r="A377" s="262"/>
      <c r="B377" s="481"/>
      <c r="C377" s="481"/>
      <c r="D377" s="481"/>
      <c r="E377" s="481"/>
      <c r="F377" s="481"/>
      <c r="G377" s="263"/>
      <c r="H377" s="435"/>
      <c r="I377" s="264"/>
      <c r="J377" s="264"/>
      <c r="K377" s="264"/>
      <c r="L377" s="265"/>
    </row>
    <row r="378" spans="1:12" ht="19.5" customHeight="1">
      <c r="A378" s="262"/>
      <c r="B378" s="481"/>
      <c r="C378" s="481"/>
      <c r="D378" s="481"/>
      <c r="E378" s="481"/>
      <c r="F378" s="481"/>
      <c r="G378" s="263"/>
      <c r="H378" s="435"/>
      <c r="I378" s="264"/>
      <c r="J378" s="264"/>
      <c r="K378" s="264"/>
      <c r="L378" s="265"/>
    </row>
    <row r="379" spans="1:12" ht="19.5" customHeight="1">
      <c r="A379" s="262"/>
      <c r="B379" s="481"/>
      <c r="C379" s="481"/>
      <c r="D379" s="481"/>
      <c r="E379" s="481"/>
      <c r="F379" s="481"/>
      <c r="G379" s="263"/>
      <c r="H379" s="435"/>
      <c r="I379" s="264"/>
      <c r="J379" s="264"/>
      <c r="K379" s="264"/>
      <c r="L379" s="265"/>
    </row>
    <row r="380" spans="1:12" ht="19.5" customHeight="1">
      <c r="A380" s="262"/>
      <c r="B380" s="481"/>
      <c r="C380" s="481"/>
      <c r="D380" s="481"/>
      <c r="E380" s="481"/>
      <c r="F380" s="481"/>
      <c r="G380" s="263"/>
      <c r="H380" s="435"/>
      <c r="I380" s="264"/>
      <c r="J380" s="264"/>
      <c r="K380" s="264"/>
      <c r="L380" s="265"/>
    </row>
    <row r="381" spans="1:12" ht="19.5" customHeight="1">
      <c r="A381" s="262"/>
      <c r="B381" s="481"/>
      <c r="C381" s="481"/>
      <c r="D381" s="481"/>
      <c r="E381" s="481"/>
      <c r="F381" s="481"/>
      <c r="G381" s="263"/>
      <c r="H381" s="435"/>
      <c r="I381" s="264"/>
      <c r="J381" s="264"/>
      <c r="K381" s="264"/>
      <c r="L381" s="265"/>
    </row>
    <row r="382" spans="1:12" ht="19.5" customHeight="1">
      <c r="A382" s="262"/>
      <c r="B382" s="481"/>
      <c r="C382" s="481"/>
      <c r="D382" s="481"/>
      <c r="E382" s="481"/>
      <c r="F382" s="481"/>
      <c r="G382" s="263"/>
      <c r="H382" s="435"/>
      <c r="I382" s="264"/>
      <c r="J382" s="264"/>
      <c r="K382" s="264"/>
      <c r="L382" s="265"/>
    </row>
    <row r="383" spans="1:12" ht="19.5" customHeight="1">
      <c r="A383" s="262"/>
      <c r="B383" s="481"/>
      <c r="C383" s="481"/>
      <c r="D383" s="481"/>
      <c r="E383" s="481"/>
      <c r="F383" s="481"/>
      <c r="G383" s="263"/>
      <c r="H383" s="435"/>
      <c r="I383" s="264"/>
      <c r="J383" s="264"/>
      <c r="K383" s="264"/>
      <c r="L383" s="265"/>
    </row>
    <row r="384" spans="1:12" ht="19.5" customHeight="1">
      <c r="A384" s="262"/>
      <c r="B384" s="481"/>
      <c r="C384" s="481"/>
      <c r="D384" s="481"/>
      <c r="E384" s="481"/>
      <c r="F384" s="481"/>
      <c r="G384" s="263"/>
      <c r="H384" s="435"/>
      <c r="I384" s="264"/>
      <c r="J384" s="264"/>
      <c r="K384" s="264"/>
      <c r="L384" s="265"/>
    </row>
    <row r="385" spans="1:12" ht="19.5" customHeight="1">
      <c r="A385" s="262"/>
      <c r="B385" s="481"/>
      <c r="C385" s="481"/>
      <c r="D385" s="481"/>
      <c r="E385" s="481"/>
      <c r="F385" s="481"/>
      <c r="G385" s="263"/>
      <c r="H385" s="435"/>
      <c r="I385" s="264"/>
      <c r="J385" s="264"/>
      <c r="K385" s="264"/>
      <c r="L385" s="265"/>
    </row>
    <row r="386" spans="1:12" ht="19.5" customHeight="1">
      <c r="A386" s="262"/>
      <c r="B386" s="481"/>
      <c r="C386" s="481"/>
      <c r="D386" s="481"/>
      <c r="E386" s="481"/>
      <c r="F386" s="481"/>
      <c r="G386" s="263"/>
      <c r="H386" s="435"/>
      <c r="I386" s="264"/>
      <c r="J386" s="264"/>
      <c r="K386" s="264"/>
      <c r="L386" s="265"/>
    </row>
    <row r="387" spans="1:12" ht="19.5" customHeight="1">
      <c r="A387" s="262"/>
      <c r="B387" s="481"/>
      <c r="C387" s="481"/>
      <c r="D387" s="481"/>
      <c r="E387" s="481"/>
      <c r="F387" s="481"/>
      <c r="G387" s="263"/>
      <c r="H387" s="435"/>
      <c r="I387" s="264"/>
      <c r="J387" s="264"/>
      <c r="K387" s="264"/>
      <c r="L387" s="265"/>
    </row>
    <row r="388" spans="1:12" ht="19.5" customHeight="1">
      <c r="A388" s="262"/>
      <c r="B388" s="481"/>
      <c r="C388" s="481"/>
      <c r="D388" s="481"/>
      <c r="E388" s="481"/>
      <c r="F388" s="481"/>
      <c r="G388" s="263"/>
      <c r="H388" s="435"/>
      <c r="I388" s="264"/>
      <c r="J388" s="264"/>
      <c r="K388" s="264"/>
      <c r="L388" s="265"/>
    </row>
    <row r="389" spans="1:12" ht="19.5" customHeight="1">
      <c r="A389" s="262"/>
      <c r="B389" s="481"/>
      <c r="C389" s="481"/>
      <c r="D389" s="481"/>
      <c r="E389" s="481"/>
      <c r="F389" s="481"/>
      <c r="G389" s="263"/>
      <c r="H389" s="435"/>
      <c r="I389" s="264"/>
      <c r="J389" s="264"/>
      <c r="K389" s="264"/>
      <c r="L389" s="265"/>
    </row>
    <row r="390" spans="1:12" ht="19.5" customHeight="1">
      <c r="A390" s="262"/>
      <c r="B390" s="481"/>
      <c r="C390" s="481"/>
      <c r="D390" s="481"/>
      <c r="E390" s="481"/>
      <c r="F390" s="481"/>
      <c r="G390" s="263"/>
      <c r="H390" s="435"/>
      <c r="I390" s="264"/>
      <c r="J390" s="264"/>
      <c r="K390" s="264"/>
      <c r="L390" s="265"/>
    </row>
    <row r="391" spans="1:12" ht="19.5" customHeight="1">
      <c r="A391" s="262"/>
      <c r="B391" s="481"/>
      <c r="C391" s="481"/>
      <c r="D391" s="481"/>
      <c r="E391" s="481"/>
      <c r="F391" s="481"/>
      <c r="G391" s="263"/>
      <c r="H391" s="435"/>
      <c r="I391" s="264"/>
      <c r="J391" s="264"/>
      <c r="K391" s="264"/>
      <c r="L391" s="265"/>
    </row>
    <row r="392" spans="1:12" ht="19.5" customHeight="1">
      <c r="A392" s="262"/>
      <c r="B392" s="481"/>
      <c r="C392" s="481"/>
      <c r="D392" s="481"/>
      <c r="E392" s="481"/>
      <c r="F392" s="481"/>
      <c r="G392" s="263"/>
      <c r="H392" s="435"/>
      <c r="I392" s="264"/>
      <c r="J392" s="264"/>
      <c r="K392" s="264"/>
      <c r="L392" s="265"/>
    </row>
    <row r="393" spans="1:12" ht="19.5" customHeight="1">
      <c r="A393" s="262"/>
      <c r="B393" s="481"/>
      <c r="C393" s="481"/>
      <c r="D393" s="481"/>
      <c r="E393" s="481"/>
      <c r="F393" s="481"/>
      <c r="G393" s="263"/>
      <c r="H393" s="435"/>
      <c r="I393" s="264"/>
      <c r="J393" s="264"/>
      <c r="K393" s="264"/>
      <c r="L393" s="265"/>
    </row>
    <row r="394" spans="1:12" ht="19.5" customHeight="1">
      <c r="A394" s="262"/>
      <c r="B394" s="481"/>
      <c r="C394" s="481"/>
      <c r="D394" s="481"/>
      <c r="E394" s="481"/>
      <c r="F394" s="481"/>
      <c r="G394" s="263"/>
      <c r="H394" s="435"/>
      <c r="I394" s="264"/>
      <c r="J394" s="264"/>
      <c r="K394" s="264"/>
      <c r="L394" s="265"/>
    </row>
    <row r="395" spans="1:12" ht="19.5" customHeight="1">
      <c r="A395" s="262"/>
      <c r="B395" s="481"/>
      <c r="C395" s="481"/>
      <c r="D395" s="481"/>
      <c r="E395" s="481"/>
      <c r="F395" s="481"/>
      <c r="G395" s="263"/>
      <c r="H395" s="435"/>
      <c r="I395" s="264"/>
      <c r="J395" s="264"/>
      <c r="K395" s="264"/>
      <c r="L395" s="265"/>
    </row>
    <row r="396" spans="1:12" ht="19.5" customHeight="1">
      <c r="A396" s="262"/>
      <c r="B396" s="481"/>
      <c r="C396" s="481"/>
      <c r="D396" s="481"/>
      <c r="E396" s="481"/>
      <c r="F396" s="481"/>
      <c r="G396" s="263"/>
      <c r="H396" s="435"/>
      <c r="I396" s="264"/>
      <c r="J396" s="264"/>
      <c r="K396" s="264"/>
      <c r="L396" s="265"/>
    </row>
    <row r="397" spans="1:12" ht="19.5" customHeight="1">
      <c r="A397" s="262"/>
      <c r="B397" s="481"/>
      <c r="C397" s="481"/>
      <c r="D397" s="481"/>
      <c r="E397" s="481"/>
      <c r="F397" s="481"/>
      <c r="G397" s="263"/>
      <c r="H397" s="435"/>
      <c r="I397" s="264"/>
      <c r="J397" s="264"/>
      <c r="K397" s="264"/>
      <c r="L397" s="265"/>
    </row>
    <row r="398" spans="1:12" ht="19.5" customHeight="1">
      <c r="A398" s="262"/>
      <c r="B398" s="481"/>
      <c r="C398" s="481"/>
      <c r="D398" s="481"/>
      <c r="E398" s="481"/>
      <c r="F398" s="481"/>
      <c r="G398" s="263"/>
      <c r="H398" s="435"/>
      <c r="I398" s="264"/>
      <c r="J398" s="264"/>
      <c r="K398" s="264"/>
      <c r="L398" s="265"/>
    </row>
    <row r="399" spans="1:12" ht="19.5" customHeight="1">
      <c r="A399" s="262"/>
      <c r="B399" s="481"/>
      <c r="C399" s="481"/>
      <c r="D399" s="481"/>
      <c r="E399" s="481"/>
      <c r="F399" s="481"/>
      <c r="G399" s="263"/>
      <c r="H399" s="435"/>
      <c r="I399" s="264"/>
      <c r="J399" s="264"/>
      <c r="K399" s="264"/>
      <c r="L399" s="265"/>
    </row>
    <row r="400" spans="1:12" ht="19.5" customHeight="1">
      <c r="A400" s="262"/>
      <c r="B400" s="481"/>
      <c r="C400" s="481"/>
      <c r="D400" s="481"/>
      <c r="E400" s="481"/>
      <c r="F400" s="481"/>
      <c r="G400" s="263"/>
      <c r="H400" s="435"/>
      <c r="I400" s="264"/>
      <c r="J400" s="264"/>
      <c r="K400" s="264"/>
      <c r="L400" s="265"/>
    </row>
    <row r="401" spans="1:12" ht="19.5" customHeight="1">
      <c r="A401" s="262"/>
      <c r="B401" s="481"/>
      <c r="C401" s="481"/>
      <c r="D401" s="481"/>
      <c r="E401" s="481"/>
      <c r="F401" s="481"/>
      <c r="G401" s="263"/>
      <c r="H401" s="435"/>
      <c r="I401" s="264"/>
      <c r="J401" s="264"/>
      <c r="K401" s="264"/>
      <c r="L401" s="265"/>
    </row>
    <row r="402" spans="1:12" ht="19.5" customHeight="1">
      <c r="A402" s="262"/>
      <c r="B402" s="481"/>
      <c r="C402" s="481"/>
      <c r="D402" s="481"/>
      <c r="E402" s="481"/>
      <c r="F402" s="481"/>
      <c r="G402" s="263"/>
      <c r="H402" s="435"/>
      <c r="I402" s="264"/>
      <c r="J402" s="264"/>
      <c r="K402" s="264"/>
      <c r="L402" s="265"/>
    </row>
    <row r="403" spans="1:12" ht="19.5" customHeight="1">
      <c r="A403" s="262"/>
      <c r="B403" s="481"/>
      <c r="C403" s="481"/>
      <c r="D403" s="481"/>
      <c r="E403" s="481"/>
      <c r="F403" s="481"/>
      <c r="G403" s="263"/>
      <c r="H403" s="435"/>
      <c r="I403" s="264"/>
      <c r="J403" s="264"/>
      <c r="K403" s="264"/>
      <c r="L403" s="265"/>
    </row>
    <row r="404" spans="1:12" ht="19.5" customHeight="1">
      <c r="A404" s="262"/>
      <c r="B404" s="481"/>
      <c r="C404" s="481"/>
      <c r="D404" s="481"/>
      <c r="E404" s="481"/>
      <c r="F404" s="481"/>
      <c r="G404" s="263"/>
      <c r="H404" s="435"/>
      <c r="I404" s="264"/>
      <c r="J404" s="264"/>
      <c r="K404" s="264"/>
      <c r="L404" s="265"/>
    </row>
    <row r="405" spans="1:12" ht="19.5" customHeight="1">
      <c r="A405" s="262"/>
      <c r="B405" s="481"/>
      <c r="C405" s="481"/>
      <c r="D405" s="481"/>
      <c r="E405" s="481"/>
      <c r="F405" s="481"/>
      <c r="G405" s="263"/>
      <c r="H405" s="435"/>
      <c r="I405" s="264"/>
      <c r="J405" s="264"/>
      <c r="K405" s="264"/>
      <c r="L405" s="265"/>
    </row>
    <row r="406" spans="1:12" ht="19.5" customHeight="1">
      <c r="A406" s="262"/>
      <c r="B406" s="481"/>
      <c r="C406" s="481"/>
      <c r="D406" s="481"/>
      <c r="E406" s="481"/>
      <c r="F406" s="481"/>
      <c r="G406" s="263"/>
      <c r="H406" s="435"/>
      <c r="I406" s="264"/>
      <c r="J406" s="264"/>
      <c r="K406" s="264"/>
      <c r="L406" s="265"/>
    </row>
    <row r="407" spans="1:12" ht="19.5" customHeight="1">
      <c r="A407" s="262"/>
      <c r="B407" s="481"/>
      <c r="C407" s="481"/>
      <c r="D407" s="481"/>
      <c r="E407" s="481"/>
      <c r="F407" s="481"/>
      <c r="G407" s="263"/>
      <c r="H407" s="435"/>
      <c r="I407" s="264"/>
      <c r="J407" s="264"/>
      <c r="K407" s="264"/>
      <c r="L407" s="265"/>
    </row>
    <row r="408" spans="1:12" ht="19.5" customHeight="1">
      <c r="A408" s="262"/>
      <c r="B408" s="481"/>
      <c r="C408" s="481"/>
      <c r="D408" s="481"/>
      <c r="E408" s="481"/>
      <c r="F408" s="481"/>
      <c r="G408" s="263"/>
      <c r="H408" s="435"/>
      <c r="I408" s="264"/>
      <c r="J408" s="264"/>
      <c r="K408" s="264"/>
      <c r="L408" s="265"/>
    </row>
    <row r="409" spans="1:12" ht="19.5" customHeight="1">
      <c r="A409" s="262"/>
      <c r="B409" s="481"/>
      <c r="C409" s="481"/>
      <c r="D409" s="481"/>
      <c r="E409" s="481"/>
      <c r="F409" s="481"/>
      <c r="G409" s="263"/>
      <c r="H409" s="435"/>
      <c r="I409" s="264"/>
      <c r="J409" s="264"/>
      <c r="K409" s="264"/>
      <c r="L409" s="265"/>
    </row>
    <row r="410" spans="1:12" ht="19.5" customHeight="1">
      <c r="A410" s="262"/>
      <c r="B410" s="481"/>
      <c r="C410" s="481"/>
      <c r="D410" s="481"/>
      <c r="E410" s="481"/>
      <c r="F410" s="481"/>
      <c r="G410" s="263"/>
      <c r="H410" s="435"/>
      <c r="I410" s="264"/>
      <c r="J410" s="264"/>
      <c r="K410" s="264"/>
      <c r="L410" s="265"/>
    </row>
    <row r="411" spans="1:12" ht="19.5" customHeight="1">
      <c r="A411" s="262"/>
      <c r="B411" s="481"/>
      <c r="C411" s="481"/>
      <c r="D411" s="481"/>
      <c r="E411" s="481"/>
      <c r="F411" s="481"/>
      <c r="G411" s="263"/>
      <c r="H411" s="435"/>
      <c r="I411" s="264"/>
      <c r="J411" s="264"/>
      <c r="K411" s="264"/>
      <c r="L411" s="265"/>
    </row>
    <row r="412" spans="1:12" ht="19.5" customHeight="1">
      <c r="A412" s="262"/>
      <c r="B412" s="481"/>
      <c r="C412" s="481"/>
      <c r="D412" s="481"/>
      <c r="E412" s="481"/>
      <c r="F412" s="481"/>
      <c r="G412" s="263"/>
      <c r="H412" s="435"/>
      <c r="I412" s="264"/>
      <c r="J412" s="264"/>
      <c r="K412" s="264"/>
      <c r="L412" s="265"/>
    </row>
    <row r="413" spans="1:12" ht="19.5" customHeight="1">
      <c r="A413" s="262"/>
      <c r="B413" s="481"/>
      <c r="C413" s="481"/>
      <c r="D413" s="481"/>
      <c r="E413" s="481"/>
      <c r="F413" s="481"/>
      <c r="G413" s="263"/>
      <c r="H413" s="435"/>
      <c r="I413" s="264"/>
      <c r="J413" s="264"/>
      <c r="K413" s="264"/>
      <c r="L413" s="265"/>
    </row>
    <row r="414" spans="1:12" ht="19.5" customHeight="1">
      <c r="A414" s="262"/>
      <c r="B414" s="481"/>
      <c r="C414" s="481"/>
      <c r="D414" s="481"/>
      <c r="E414" s="481"/>
      <c r="F414" s="481"/>
      <c r="G414" s="263"/>
      <c r="H414" s="435"/>
      <c r="I414" s="264"/>
      <c r="J414" s="264"/>
      <c r="K414" s="264"/>
      <c r="L414" s="265"/>
    </row>
    <row r="415" spans="1:12" ht="19.5" customHeight="1">
      <c r="A415" s="262"/>
      <c r="B415" s="481"/>
      <c r="C415" s="481"/>
      <c r="D415" s="481"/>
      <c r="E415" s="481"/>
      <c r="F415" s="481"/>
      <c r="G415" s="263"/>
      <c r="H415" s="435"/>
      <c r="I415" s="264"/>
      <c r="J415" s="264"/>
      <c r="K415" s="264"/>
      <c r="L415" s="265"/>
    </row>
    <row r="416" spans="1:12" ht="19.5" customHeight="1">
      <c r="A416" s="262"/>
      <c r="B416" s="481"/>
      <c r="C416" s="481"/>
      <c r="D416" s="481"/>
      <c r="E416" s="481"/>
      <c r="F416" s="481"/>
      <c r="G416" s="263"/>
      <c r="H416" s="435"/>
      <c r="I416" s="264"/>
      <c r="J416" s="264"/>
      <c r="K416" s="264"/>
      <c r="L416" s="265"/>
    </row>
    <row r="417" spans="1:12" ht="19.5" customHeight="1">
      <c r="A417" s="262"/>
      <c r="B417" s="481"/>
      <c r="C417" s="481"/>
      <c r="D417" s="481"/>
      <c r="E417" s="481"/>
      <c r="F417" s="481"/>
      <c r="G417" s="263"/>
      <c r="H417" s="435"/>
      <c r="I417" s="264"/>
      <c r="J417" s="264"/>
      <c r="K417" s="264"/>
      <c r="L417" s="265"/>
    </row>
    <row r="418" spans="1:12" ht="19.5" customHeight="1">
      <c r="A418" s="262"/>
      <c r="B418" s="481"/>
      <c r="C418" s="481"/>
      <c r="D418" s="481"/>
      <c r="E418" s="481"/>
      <c r="F418" s="481"/>
      <c r="G418" s="263"/>
      <c r="H418" s="435"/>
      <c r="I418" s="264"/>
      <c r="J418" s="264"/>
      <c r="K418" s="264"/>
      <c r="L418" s="265"/>
    </row>
    <row r="419" spans="1:12" ht="19.5" customHeight="1">
      <c r="A419" s="262"/>
      <c r="B419" s="481"/>
      <c r="C419" s="481"/>
      <c r="D419" s="481"/>
      <c r="E419" s="481"/>
      <c r="F419" s="481"/>
      <c r="G419" s="263"/>
      <c r="H419" s="435"/>
      <c r="I419" s="264"/>
      <c r="J419" s="264"/>
      <c r="K419" s="264"/>
      <c r="L419" s="265"/>
    </row>
    <row r="420" spans="1:12" ht="19.5" customHeight="1">
      <c r="A420" s="262"/>
      <c r="B420" s="481"/>
      <c r="C420" s="481"/>
      <c r="D420" s="481"/>
      <c r="E420" s="481"/>
      <c r="F420" s="481"/>
      <c r="G420" s="263"/>
      <c r="H420" s="435"/>
      <c r="I420" s="264"/>
      <c r="J420" s="264"/>
      <c r="K420" s="264"/>
      <c r="L420" s="265"/>
    </row>
    <row r="421" spans="1:12" ht="19.5" customHeight="1">
      <c r="A421" s="262"/>
      <c r="B421" s="481"/>
      <c r="C421" s="481"/>
      <c r="D421" s="481"/>
      <c r="E421" s="481"/>
      <c r="F421" s="481"/>
      <c r="G421" s="263"/>
      <c r="H421" s="435"/>
      <c r="I421" s="264"/>
      <c r="J421" s="264"/>
      <c r="K421" s="264"/>
      <c r="L421" s="265"/>
    </row>
    <row r="422" spans="1:12" ht="19.5" customHeight="1">
      <c r="A422" s="262"/>
      <c r="B422" s="481"/>
      <c r="C422" s="481"/>
      <c r="D422" s="481"/>
      <c r="E422" s="481"/>
      <c r="F422" s="481"/>
      <c r="G422" s="263"/>
      <c r="H422" s="435"/>
      <c r="I422" s="264"/>
      <c r="J422" s="264"/>
      <c r="K422" s="264"/>
      <c r="L422" s="265"/>
    </row>
    <row r="423" spans="1:12" ht="19.5" customHeight="1">
      <c r="A423" s="262"/>
      <c r="B423" s="481"/>
      <c r="C423" s="481"/>
      <c r="D423" s="481"/>
      <c r="E423" s="481"/>
      <c r="F423" s="481"/>
      <c r="G423" s="263"/>
      <c r="H423" s="435"/>
      <c r="I423" s="264"/>
      <c r="J423" s="264"/>
      <c r="K423" s="264"/>
      <c r="L423" s="265"/>
    </row>
    <row r="424" spans="1:12" ht="19.5" customHeight="1">
      <c r="A424" s="262"/>
      <c r="B424" s="481"/>
      <c r="C424" s="481"/>
      <c r="D424" s="481"/>
      <c r="E424" s="481"/>
      <c r="F424" s="481"/>
      <c r="G424" s="263"/>
      <c r="H424" s="435"/>
      <c r="I424" s="264"/>
      <c r="J424" s="264"/>
      <c r="K424" s="264"/>
      <c r="L424" s="265"/>
    </row>
    <row r="425" spans="1:12" ht="19.5" customHeight="1">
      <c r="A425" s="262"/>
      <c r="B425" s="481"/>
      <c r="C425" s="481"/>
      <c r="D425" s="481"/>
      <c r="E425" s="481"/>
      <c r="F425" s="481"/>
      <c r="G425" s="263"/>
      <c r="H425" s="435"/>
      <c r="I425" s="264"/>
      <c r="J425" s="264"/>
      <c r="K425" s="264"/>
      <c r="L425" s="265"/>
    </row>
    <row r="426" spans="1:12" ht="19.5" customHeight="1">
      <c r="A426" s="262"/>
      <c r="B426" s="481"/>
      <c r="C426" s="481"/>
      <c r="D426" s="481"/>
      <c r="E426" s="481"/>
      <c r="F426" s="481"/>
      <c r="G426" s="263"/>
      <c r="H426" s="435"/>
      <c r="I426" s="264"/>
      <c r="J426" s="264"/>
      <c r="K426" s="264"/>
      <c r="L426" s="265"/>
    </row>
    <row r="427" spans="1:12" ht="19.5" customHeight="1">
      <c r="A427" s="262"/>
      <c r="B427" s="481"/>
      <c r="C427" s="481"/>
      <c r="D427" s="481"/>
      <c r="E427" s="481"/>
      <c r="F427" s="481"/>
      <c r="G427" s="263"/>
      <c r="H427" s="435"/>
      <c r="I427" s="264"/>
      <c r="J427" s="264"/>
      <c r="K427" s="264"/>
      <c r="L427" s="265"/>
    </row>
    <row r="428" spans="1:12" ht="19.5" customHeight="1">
      <c r="A428" s="262"/>
      <c r="B428" s="481"/>
      <c r="C428" s="481"/>
      <c r="D428" s="481"/>
      <c r="E428" s="481"/>
      <c r="F428" s="481"/>
      <c r="G428" s="263"/>
      <c r="H428" s="435"/>
      <c r="I428" s="264"/>
      <c r="J428" s="264"/>
      <c r="K428" s="264"/>
      <c r="L428" s="265"/>
    </row>
    <row r="429" spans="1:12" ht="19.5" customHeight="1">
      <c r="A429" s="262"/>
      <c r="B429" s="481"/>
      <c r="C429" s="481"/>
      <c r="D429" s="481"/>
      <c r="E429" s="481"/>
      <c r="F429" s="481"/>
      <c r="G429" s="263"/>
      <c r="H429" s="435"/>
      <c r="I429" s="264"/>
      <c r="J429" s="264"/>
      <c r="K429" s="264"/>
      <c r="L429" s="265"/>
    </row>
    <row r="430" spans="1:12" ht="19.5" customHeight="1">
      <c r="A430" s="262"/>
      <c r="B430" s="481"/>
      <c r="C430" s="481"/>
      <c r="D430" s="481"/>
      <c r="E430" s="481"/>
      <c r="F430" s="481"/>
      <c r="G430" s="263"/>
      <c r="H430" s="435"/>
      <c r="I430" s="264"/>
      <c r="J430" s="264"/>
      <c r="K430" s="264"/>
      <c r="L430" s="265"/>
    </row>
    <row r="431" spans="1:12" ht="19.5" customHeight="1">
      <c r="A431" s="262"/>
      <c r="B431" s="481"/>
      <c r="C431" s="481"/>
      <c r="D431" s="481"/>
      <c r="E431" s="481"/>
      <c r="F431" s="481"/>
      <c r="G431" s="263"/>
      <c r="H431" s="435"/>
      <c r="I431" s="264"/>
      <c r="J431" s="264"/>
      <c r="K431" s="264"/>
      <c r="L431" s="265"/>
    </row>
    <row r="432" spans="1:12" ht="19.5" customHeight="1">
      <c r="A432" s="262"/>
      <c r="B432" s="481"/>
      <c r="C432" s="481"/>
      <c r="D432" s="481"/>
      <c r="E432" s="481"/>
      <c r="F432" s="481"/>
      <c r="G432" s="263"/>
      <c r="H432" s="435"/>
      <c r="I432" s="264"/>
      <c r="J432" s="264"/>
      <c r="K432" s="264"/>
      <c r="L432" s="265"/>
    </row>
    <row r="433" spans="1:12" ht="19.5" customHeight="1">
      <c r="A433" s="262"/>
      <c r="B433" s="481"/>
      <c r="C433" s="481"/>
      <c r="D433" s="481"/>
      <c r="E433" s="481"/>
      <c r="F433" s="481"/>
      <c r="G433" s="263"/>
      <c r="H433" s="435"/>
      <c r="I433" s="264"/>
      <c r="J433" s="264"/>
      <c r="K433" s="264"/>
      <c r="L433" s="265"/>
    </row>
    <row r="434" spans="1:12" ht="19.5" customHeight="1">
      <c r="A434" s="262"/>
      <c r="B434" s="481"/>
      <c r="C434" s="481"/>
      <c r="D434" s="481"/>
      <c r="E434" s="481"/>
      <c r="F434" s="481"/>
      <c r="G434" s="263"/>
      <c r="H434" s="435"/>
      <c r="I434" s="264"/>
      <c r="J434" s="264"/>
      <c r="K434" s="264"/>
      <c r="L434" s="265"/>
    </row>
    <row r="435" spans="1:12" ht="19.5" customHeight="1">
      <c r="A435" s="262"/>
      <c r="B435" s="481"/>
      <c r="C435" s="481"/>
      <c r="D435" s="481"/>
      <c r="E435" s="481"/>
      <c r="F435" s="481"/>
      <c r="G435" s="263"/>
      <c r="H435" s="435"/>
      <c r="I435" s="264"/>
      <c r="J435" s="264"/>
      <c r="K435" s="264"/>
      <c r="L435" s="265"/>
    </row>
    <row r="436" spans="1:12" ht="19.5" customHeight="1">
      <c r="A436" s="262"/>
      <c r="B436" s="481"/>
      <c r="C436" s="481"/>
      <c r="D436" s="481"/>
      <c r="E436" s="481"/>
      <c r="F436" s="481"/>
      <c r="G436" s="263"/>
      <c r="H436" s="435"/>
      <c r="I436" s="264"/>
      <c r="J436" s="264"/>
      <c r="K436" s="264"/>
      <c r="L436" s="265"/>
    </row>
    <row r="437" spans="1:12" ht="19.5" customHeight="1">
      <c r="A437" s="262"/>
      <c r="B437" s="481"/>
      <c r="C437" s="481"/>
      <c r="D437" s="481"/>
      <c r="E437" s="481"/>
      <c r="F437" s="481"/>
      <c r="G437" s="263"/>
      <c r="H437" s="435"/>
      <c r="I437" s="264"/>
      <c r="J437" s="264"/>
      <c r="K437" s="264"/>
      <c r="L437" s="265"/>
    </row>
    <row r="438" spans="1:12" ht="19.5" customHeight="1">
      <c r="A438" s="262"/>
      <c r="B438" s="481"/>
      <c r="C438" s="481"/>
      <c r="D438" s="481"/>
      <c r="E438" s="481"/>
      <c r="F438" s="481"/>
      <c r="G438" s="263"/>
      <c r="H438" s="435"/>
      <c r="I438" s="264"/>
      <c r="J438" s="264"/>
      <c r="K438" s="264"/>
      <c r="L438" s="265"/>
    </row>
    <row r="439" spans="1:12" ht="19.5" customHeight="1">
      <c r="A439" s="262"/>
      <c r="B439" s="481"/>
      <c r="C439" s="481"/>
      <c r="D439" s="481"/>
      <c r="E439" s="481"/>
      <c r="F439" s="481"/>
      <c r="G439" s="263"/>
      <c r="H439" s="435"/>
      <c r="I439" s="264"/>
      <c r="J439" s="264"/>
      <c r="K439" s="264"/>
      <c r="L439" s="265"/>
    </row>
    <row r="440" spans="1:12" ht="19.5" customHeight="1">
      <c r="A440" s="262"/>
      <c r="B440" s="481"/>
      <c r="C440" s="481"/>
      <c r="D440" s="481"/>
      <c r="E440" s="481"/>
      <c r="F440" s="481"/>
      <c r="G440" s="263"/>
      <c r="H440" s="435"/>
      <c r="I440" s="264"/>
      <c r="J440" s="264"/>
      <c r="K440" s="264"/>
      <c r="L440" s="265"/>
    </row>
    <row r="441" spans="1:12" ht="19.5" customHeight="1">
      <c r="A441" s="262"/>
      <c r="B441" s="481"/>
      <c r="C441" s="481"/>
      <c r="D441" s="481"/>
      <c r="E441" s="481"/>
      <c r="F441" s="481"/>
      <c r="G441" s="263"/>
      <c r="H441" s="435"/>
      <c r="I441" s="264"/>
      <c r="J441" s="264"/>
      <c r="K441" s="264"/>
      <c r="L441" s="265"/>
    </row>
    <row r="442" spans="1:12" ht="19.5" customHeight="1">
      <c r="A442" s="262"/>
      <c r="B442" s="481"/>
      <c r="C442" s="481"/>
      <c r="D442" s="481"/>
      <c r="E442" s="481"/>
      <c r="F442" s="481"/>
      <c r="G442" s="263"/>
      <c r="H442" s="435"/>
      <c r="I442" s="264"/>
      <c r="J442" s="264"/>
      <c r="K442" s="264"/>
      <c r="L442" s="265"/>
    </row>
    <row r="443" spans="1:12" ht="19.5" customHeight="1">
      <c r="A443" s="262"/>
      <c r="B443" s="481"/>
      <c r="C443" s="481"/>
      <c r="D443" s="481"/>
      <c r="E443" s="481"/>
      <c r="F443" s="481"/>
      <c r="G443" s="263"/>
      <c r="H443" s="435"/>
      <c r="I443" s="264"/>
      <c r="J443" s="264"/>
      <c r="K443" s="264"/>
      <c r="L443" s="265"/>
    </row>
    <row r="444" spans="1:12" ht="19.5" customHeight="1">
      <c r="A444" s="262"/>
      <c r="B444" s="481"/>
      <c r="C444" s="481"/>
      <c r="D444" s="481"/>
      <c r="E444" s="481"/>
      <c r="F444" s="481"/>
      <c r="G444" s="263"/>
      <c r="H444" s="435"/>
      <c r="I444" s="264"/>
      <c r="J444" s="264"/>
      <c r="K444" s="264"/>
      <c r="L444" s="265"/>
    </row>
    <row r="445" spans="1:12" ht="19.5" customHeight="1">
      <c r="A445" s="262"/>
      <c r="B445" s="481"/>
      <c r="C445" s="481"/>
      <c r="D445" s="481"/>
      <c r="E445" s="481"/>
      <c r="F445" s="481"/>
      <c r="G445" s="263"/>
      <c r="H445" s="435"/>
      <c r="I445" s="264"/>
      <c r="J445" s="264"/>
      <c r="K445" s="264"/>
      <c r="L445" s="265"/>
    </row>
    <row r="446" spans="1:12" ht="19.5" customHeight="1">
      <c r="A446" s="262"/>
      <c r="B446" s="481"/>
      <c r="C446" s="481"/>
      <c r="D446" s="481"/>
      <c r="E446" s="481"/>
      <c r="F446" s="481"/>
      <c r="G446" s="263"/>
      <c r="H446" s="435"/>
      <c r="I446" s="264"/>
      <c r="J446" s="264"/>
      <c r="K446" s="264"/>
      <c r="L446" s="265"/>
    </row>
    <row r="447" spans="1:12" ht="19.5" customHeight="1">
      <c r="A447" s="262"/>
      <c r="B447" s="481"/>
      <c r="C447" s="481"/>
      <c r="D447" s="481"/>
      <c r="E447" s="481"/>
      <c r="F447" s="481"/>
      <c r="G447" s="263"/>
      <c r="H447" s="435"/>
      <c r="I447" s="264"/>
      <c r="J447" s="264"/>
      <c r="K447" s="264"/>
      <c r="L447" s="265"/>
    </row>
    <row r="448" spans="1:12" ht="19.5" customHeight="1">
      <c r="A448" s="262"/>
      <c r="B448" s="481"/>
      <c r="C448" s="481"/>
      <c r="D448" s="481"/>
      <c r="E448" s="481"/>
      <c r="F448" s="481"/>
      <c r="G448" s="263"/>
      <c r="H448" s="435"/>
      <c r="I448" s="264"/>
      <c r="J448" s="264"/>
      <c r="K448" s="264"/>
      <c r="L448" s="265"/>
    </row>
    <row r="449" spans="1:12" ht="19.5" customHeight="1">
      <c r="A449" s="262"/>
      <c r="B449" s="481"/>
      <c r="C449" s="481"/>
      <c r="D449" s="481"/>
      <c r="E449" s="481"/>
      <c r="F449" s="481"/>
      <c r="G449" s="263"/>
      <c r="H449" s="435"/>
      <c r="I449" s="264"/>
      <c r="J449" s="264"/>
      <c r="K449" s="264"/>
      <c r="L449" s="265"/>
    </row>
    <row r="450" spans="1:12" ht="19.5" customHeight="1">
      <c r="A450" s="262"/>
      <c r="B450" s="481"/>
      <c r="C450" s="481"/>
      <c r="D450" s="481"/>
      <c r="E450" s="481"/>
      <c r="F450" s="481"/>
      <c r="G450" s="263"/>
      <c r="H450" s="435"/>
      <c r="I450" s="264"/>
      <c r="J450" s="264"/>
      <c r="K450" s="264"/>
      <c r="L450" s="265"/>
    </row>
    <row r="451" spans="1:12" ht="19.5" customHeight="1">
      <c r="A451" s="262"/>
      <c r="B451" s="481"/>
      <c r="C451" s="481"/>
      <c r="D451" s="481"/>
      <c r="E451" s="481"/>
      <c r="F451" s="481"/>
      <c r="G451" s="263"/>
      <c r="H451" s="435"/>
      <c r="I451" s="264"/>
      <c r="J451" s="264"/>
      <c r="K451" s="264"/>
      <c r="L451" s="265"/>
    </row>
    <row r="452" spans="1:12" ht="19.5" customHeight="1">
      <c r="A452" s="262"/>
      <c r="B452" s="481"/>
      <c r="C452" s="481"/>
      <c r="D452" s="481"/>
      <c r="E452" s="481"/>
      <c r="F452" s="481"/>
      <c r="G452" s="263"/>
      <c r="H452" s="435"/>
      <c r="I452" s="264"/>
      <c r="J452" s="264"/>
      <c r="K452" s="264"/>
      <c r="L452" s="265"/>
    </row>
    <row r="453" spans="1:12" ht="19.5" customHeight="1">
      <c r="A453" s="262"/>
      <c r="B453" s="481"/>
      <c r="C453" s="481"/>
      <c r="D453" s="481"/>
      <c r="E453" s="481"/>
      <c r="F453" s="481"/>
      <c r="G453" s="263"/>
      <c r="H453" s="435"/>
      <c r="I453" s="264"/>
      <c r="J453" s="264"/>
      <c r="K453" s="264"/>
      <c r="L453" s="265"/>
    </row>
    <row r="454" spans="1:12" ht="19.5" customHeight="1">
      <c r="A454" s="262"/>
      <c r="B454" s="481"/>
      <c r="C454" s="481"/>
      <c r="D454" s="481"/>
      <c r="E454" s="481"/>
      <c r="F454" s="481"/>
      <c r="G454" s="263"/>
      <c r="H454" s="435"/>
      <c r="I454" s="264"/>
      <c r="J454" s="264"/>
      <c r="K454" s="264"/>
      <c r="L454" s="265"/>
    </row>
    <row r="455" spans="1:12" ht="19.5" customHeight="1">
      <c r="A455" s="262"/>
      <c r="B455" s="481"/>
      <c r="C455" s="481"/>
      <c r="D455" s="481"/>
      <c r="E455" s="481"/>
      <c r="F455" s="481"/>
      <c r="G455" s="263"/>
      <c r="H455" s="435"/>
      <c r="I455" s="264"/>
      <c r="J455" s="264"/>
      <c r="K455" s="264"/>
      <c r="L455" s="265"/>
    </row>
    <row r="456" spans="1:12" ht="19.5" customHeight="1">
      <c r="A456" s="262"/>
      <c r="B456" s="481"/>
      <c r="C456" s="481"/>
      <c r="D456" s="481"/>
      <c r="E456" s="481"/>
      <c r="F456" s="481"/>
      <c r="G456" s="263"/>
      <c r="H456" s="435"/>
      <c r="I456" s="264"/>
      <c r="J456" s="264"/>
      <c r="K456" s="264"/>
      <c r="L456" s="265"/>
    </row>
    <row r="457" spans="1:12" ht="19.5" customHeight="1">
      <c r="A457" s="262"/>
      <c r="B457" s="481"/>
      <c r="C457" s="481"/>
      <c r="D457" s="481"/>
      <c r="E457" s="481"/>
      <c r="F457" s="481"/>
      <c r="G457" s="263"/>
      <c r="H457" s="435"/>
      <c r="I457" s="264"/>
      <c r="J457" s="264"/>
      <c r="K457" s="264"/>
      <c r="L457" s="265"/>
    </row>
    <row r="458" spans="1:12" ht="19.5" customHeight="1">
      <c r="A458" s="262"/>
      <c r="B458" s="481"/>
      <c r="C458" s="481"/>
      <c r="D458" s="481"/>
      <c r="E458" s="481"/>
      <c r="F458" s="481"/>
      <c r="G458" s="263"/>
      <c r="H458" s="435"/>
      <c r="I458" s="264"/>
      <c r="J458" s="264"/>
      <c r="K458" s="264"/>
      <c r="L458" s="265"/>
    </row>
    <row r="459" spans="1:12" ht="19.5" customHeight="1">
      <c r="A459" s="262"/>
      <c r="B459" s="481"/>
      <c r="C459" s="481"/>
      <c r="D459" s="481"/>
      <c r="E459" s="481"/>
      <c r="F459" s="481"/>
      <c r="G459" s="263"/>
      <c r="H459" s="435"/>
      <c r="I459" s="264"/>
      <c r="J459" s="264"/>
      <c r="K459" s="264"/>
      <c r="L459" s="265"/>
    </row>
    <row r="460" spans="1:12" ht="19.5" customHeight="1">
      <c r="A460" s="262"/>
      <c r="B460" s="481"/>
      <c r="C460" s="481"/>
      <c r="D460" s="481"/>
      <c r="E460" s="481"/>
      <c r="F460" s="481"/>
      <c r="G460" s="263"/>
      <c r="H460" s="435"/>
      <c r="I460" s="264"/>
      <c r="J460" s="264"/>
      <c r="K460" s="264"/>
      <c r="L460" s="265"/>
    </row>
    <row r="461" spans="1:12" ht="19.5" customHeight="1">
      <c r="A461" s="262"/>
      <c r="B461" s="481"/>
      <c r="C461" s="481"/>
      <c r="D461" s="481"/>
      <c r="E461" s="481"/>
      <c r="F461" s="481"/>
      <c r="G461" s="263"/>
      <c r="H461" s="435"/>
      <c r="I461" s="264"/>
      <c r="J461" s="264"/>
      <c r="K461" s="264"/>
      <c r="L461" s="265"/>
    </row>
    <row r="462" spans="1:12" ht="19.5" customHeight="1">
      <c r="A462" s="262"/>
      <c r="B462" s="481"/>
      <c r="C462" s="481"/>
      <c r="D462" s="481"/>
      <c r="E462" s="481"/>
      <c r="F462" s="481"/>
      <c r="G462" s="263"/>
      <c r="H462" s="435"/>
      <c r="I462" s="264"/>
      <c r="J462" s="264"/>
      <c r="K462" s="264"/>
      <c r="L462" s="265"/>
    </row>
    <row r="463" spans="1:12" ht="19.5" customHeight="1">
      <c r="A463" s="262"/>
      <c r="B463" s="481"/>
      <c r="C463" s="481"/>
      <c r="D463" s="481"/>
      <c r="E463" s="481"/>
      <c r="F463" s="481"/>
      <c r="G463" s="263"/>
      <c r="H463" s="435"/>
      <c r="I463" s="264"/>
      <c r="J463" s="264"/>
      <c r="K463" s="264"/>
      <c r="L463" s="265"/>
    </row>
    <row r="464" spans="1:12" ht="19.5" customHeight="1">
      <c r="A464" s="262"/>
      <c r="B464" s="481"/>
      <c r="C464" s="481"/>
      <c r="D464" s="481"/>
      <c r="E464" s="481"/>
      <c r="F464" s="481"/>
      <c r="G464" s="263"/>
      <c r="H464" s="435"/>
      <c r="I464" s="264"/>
      <c r="J464" s="264"/>
      <c r="K464" s="264"/>
      <c r="L464" s="265"/>
    </row>
    <row r="465" spans="1:12" ht="19.5" customHeight="1">
      <c r="A465" s="262"/>
      <c r="B465" s="481"/>
      <c r="C465" s="481"/>
      <c r="D465" s="481"/>
      <c r="E465" s="481"/>
      <c r="F465" s="481"/>
      <c r="G465" s="263"/>
      <c r="H465" s="435"/>
      <c r="I465" s="264"/>
      <c r="J465" s="264"/>
      <c r="K465" s="264"/>
      <c r="L465" s="265"/>
    </row>
    <row r="466" spans="1:12" ht="19.5" customHeight="1">
      <c r="A466" s="262"/>
      <c r="B466" s="481"/>
      <c r="C466" s="481"/>
      <c r="D466" s="481"/>
      <c r="E466" s="481"/>
      <c r="F466" s="481"/>
      <c r="G466" s="263"/>
      <c r="H466" s="435"/>
      <c r="I466" s="264"/>
      <c r="J466" s="264"/>
      <c r="K466" s="264"/>
      <c r="L466" s="265"/>
    </row>
    <row r="467" spans="1:12" ht="19.5" customHeight="1">
      <c r="A467" s="262"/>
      <c r="B467" s="481"/>
      <c r="C467" s="481"/>
      <c r="D467" s="481"/>
      <c r="E467" s="481"/>
      <c r="F467" s="481"/>
      <c r="G467" s="263"/>
      <c r="H467" s="435"/>
      <c r="I467" s="264"/>
      <c r="J467" s="264"/>
      <c r="K467" s="264"/>
      <c r="L467" s="265"/>
    </row>
    <row r="468" spans="1:12" ht="19.5" customHeight="1">
      <c r="A468" s="262"/>
      <c r="B468" s="481"/>
      <c r="C468" s="481"/>
      <c r="D468" s="481"/>
      <c r="E468" s="481"/>
      <c r="F468" s="481"/>
      <c r="G468" s="263"/>
      <c r="H468" s="435"/>
      <c r="I468" s="264"/>
      <c r="J468" s="264"/>
      <c r="K468" s="264"/>
      <c r="L468" s="265"/>
    </row>
    <row r="469" spans="1:12" ht="19.5" customHeight="1">
      <c r="A469" s="262"/>
      <c r="B469" s="481"/>
      <c r="C469" s="481"/>
      <c r="D469" s="481"/>
      <c r="E469" s="481"/>
      <c r="F469" s="481"/>
      <c r="G469" s="263"/>
      <c r="H469" s="435"/>
      <c r="I469" s="264"/>
      <c r="J469" s="264"/>
      <c r="K469" s="264"/>
      <c r="L469" s="265"/>
    </row>
    <row r="470" spans="1:12" ht="19.5" customHeight="1">
      <c r="A470" s="262"/>
      <c r="B470" s="481"/>
      <c r="C470" s="481"/>
      <c r="D470" s="481"/>
      <c r="E470" s="481"/>
      <c r="F470" s="481"/>
      <c r="G470" s="263"/>
      <c r="H470" s="435"/>
      <c r="I470" s="264"/>
      <c r="J470" s="264"/>
      <c r="K470" s="264"/>
      <c r="L470" s="265"/>
    </row>
    <row r="471" spans="1:12" ht="19.5" customHeight="1">
      <c r="A471" s="262"/>
      <c r="B471" s="481"/>
      <c r="C471" s="481"/>
      <c r="D471" s="481"/>
      <c r="E471" s="481"/>
      <c r="F471" s="481"/>
      <c r="G471" s="263"/>
      <c r="H471" s="435"/>
      <c r="I471" s="264"/>
      <c r="J471" s="264"/>
      <c r="K471" s="264"/>
      <c r="L471" s="265"/>
    </row>
    <row r="472" spans="1:12" ht="19.5" customHeight="1">
      <c r="A472" s="262"/>
      <c r="B472" s="481"/>
      <c r="C472" s="481"/>
      <c r="D472" s="481"/>
      <c r="E472" s="481"/>
      <c r="F472" s="481"/>
      <c r="G472" s="263"/>
      <c r="H472" s="435"/>
      <c r="I472" s="264"/>
      <c r="J472" s="264"/>
      <c r="K472" s="264"/>
      <c r="L472" s="265"/>
    </row>
    <row r="473" spans="1:12" ht="19.5" customHeight="1">
      <c r="A473" s="262"/>
      <c r="B473" s="481"/>
      <c r="C473" s="481"/>
      <c r="D473" s="481"/>
      <c r="E473" s="481"/>
      <c r="F473" s="481"/>
      <c r="G473" s="263"/>
      <c r="H473" s="435"/>
      <c r="I473" s="264"/>
      <c r="J473" s="264"/>
      <c r="K473" s="264"/>
      <c r="L473" s="265"/>
    </row>
    <row r="474" spans="1:12" ht="19.5" customHeight="1">
      <c r="A474" s="262"/>
      <c r="B474" s="481"/>
      <c r="C474" s="481"/>
      <c r="D474" s="481"/>
      <c r="E474" s="481"/>
      <c r="F474" s="481"/>
      <c r="G474" s="263"/>
      <c r="H474" s="435"/>
      <c r="I474" s="264"/>
      <c r="J474" s="264"/>
      <c r="K474" s="264"/>
      <c r="L474" s="265"/>
    </row>
    <row r="475" spans="1:12" ht="19.5" customHeight="1">
      <c r="A475" s="262"/>
      <c r="B475" s="481"/>
      <c r="C475" s="481"/>
      <c r="D475" s="481"/>
      <c r="E475" s="481"/>
      <c r="F475" s="481"/>
      <c r="G475" s="263"/>
      <c r="H475" s="435"/>
      <c r="I475" s="264"/>
      <c r="J475" s="264"/>
      <c r="K475" s="264"/>
      <c r="L475" s="265"/>
    </row>
    <row r="476" spans="1:12" ht="19.5" customHeight="1">
      <c r="A476" s="262"/>
      <c r="B476" s="481"/>
      <c r="C476" s="481"/>
      <c r="D476" s="481"/>
      <c r="E476" s="481"/>
      <c r="F476" s="481"/>
      <c r="G476" s="263"/>
      <c r="H476" s="435"/>
      <c r="I476" s="264"/>
      <c r="J476" s="264"/>
      <c r="K476" s="264"/>
      <c r="L476" s="265"/>
    </row>
    <row r="477" spans="1:12" ht="19.5" customHeight="1">
      <c r="A477" s="262"/>
      <c r="B477" s="481"/>
      <c r="C477" s="481"/>
      <c r="D477" s="481"/>
      <c r="E477" s="481"/>
      <c r="F477" s="481"/>
      <c r="G477" s="263"/>
      <c r="H477" s="435"/>
      <c r="I477" s="264"/>
      <c r="J477" s="264"/>
      <c r="K477" s="264"/>
      <c r="L477" s="265"/>
    </row>
    <row r="478" spans="1:12" ht="19.5" customHeight="1">
      <c r="A478" s="262"/>
      <c r="B478" s="481"/>
      <c r="C478" s="481"/>
      <c r="D478" s="481"/>
      <c r="E478" s="481"/>
      <c r="F478" s="481"/>
      <c r="G478" s="263"/>
      <c r="H478" s="435"/>
      <c r="I478" s="264"/>
      <c r="J478" s="264"/>
      <c r="K478" s="264"/>
      <c r="L478" s="265"/>
    </row>
    <row r="479" spans="1:12" ht="19.5" customHeight="1">
      <c r="A479" s="262"/>
      <c r="B479" s="481"/>
      <c r="C479" s="481"/>
      <c r="D479" s="481"/>
      <c r="E479" s="481"/>
      <c r="F479" s="481"/>
      <c r="G479" s="263"/>
      <c r="H479" s="435"/>
      <c r="I479" s="264"/>
      <c r="J479" s="264"/>
      <c r="K479" s="264"/>
      <c r="L479" s="265"/>
    </row>
    <row r="480" spans="1:12" ht="19.5" customHeight="1">
      <c r="A480" s="262"/>
      <c r="B480" s="481"/>
      <c r="C480" s="481"/>
      <c r="D480" s="481"/>
      <c r="E480" s="481"/>
      <c r="F480" s="481"/>
      <c r="G480" s="263"/>
      <c r="H480" s="435"/>
      <c r="I480" s="264"/>
      <c r="J480" s="264"/>
      <c r="K480" s="264"/>
      <c r="L480" s="265"/>
    </row>
    <row r="481" spans="1:12" ht="19.5" customHeight="1">
      <c r="A481" s="262"/>
      <c r="B481" s="481"/>
      <c r="C481" s="481"/>
      <c r="D481" s="481"/>
      <c r="E481" s="481"/>
      <c r="F481" s="481"/>
      <c r="G481" s="263"/>
      <c r="H481" s="435"/>
      <c r="I481" s="264"/>
      <c r="J481" s="264"/>
      <c r="K481" s="264"/>
      <c r="L481" s="265"/>
    </row>
    <row r="482" spans="1:12" ht="19.5" customHeight="1">
      <c r="A482" s="262"/>
      <c r="B482" s="481"/>
      <c r="C482" s="481"/>
      <c r="D482" s="481"/>
      <c r="E482" s="481"/>
      <c r="F482" s="481"/>
      <c r="G482" s="263"/>
      <c r="H482" s="435"/>
      <c r="I482" s="264"/>
      <c r="J482" s="264"/>
      <c r="K482" s="264"/>
      <c r="L482" s="265"/>
    </row>
    <row r="483" spans="1:12" ht="19.5" customHeight="1">
      <c r="A483" s="262"/>
      <c r="B483" s="481"/>
      <c r="C483" s="481"/>
      <c r="D483" s="481"/>
      <c r="E483" s="481"/>
      <c r="F483" s="481"/>
      <c r="G483" s="263"/>
      <c r="H483" s="435"/>
      <c r="I483" s="264"/>
      <c r="J483" s="264"/>
      <c r="K483" s="264"/>
      <c r="L483" s="265"/>
    </row>
    <row r="484" spans="1:12" ht="19.5" customHeight="1">
      <c r="A484" s="262"/>
      <c r="B484" s="481"/>
      <c r="C484" s="481"/>
      <c r="D484" s="481"/>
      <c r="E484" s="481"/>
      <c r="F484" s="481"/>
      <c r="G484" s="263"/>
      <c r="H484" s="435"/>
      <c r="I484" s="264"/>
      <c r="J484" s="264"/>
      <c r="K484" s="264"/>
      <c r="L484" s="265"/>
    </row>
    <row r="485" spans="1:12" ht="19.5" customHeight="1">
      <c r="A485" s="262"/>
      <c r="B485" s="481"/>
      <c r="C485" s="481"/>
      <c r="D485" s="481"/>
      <c r="E485" s="481"/>
      <c r="F485" s="481"/>
      <c r="G485" s="263"/>
      <c r="H485" s="435"/>
      <c r="I485" s="264"/>
      <c r="J485" s="264"/>
      <c r="K485" s="264"/>
      <c r="L485" s="265"/>
    </row>
    <row r="486" spans="1:12" ht="19.5" customHeight="1">
      <c r="A486" s="262"/>
      <c r="B486" s="481"/>
      <c r="C486" s="481"/>
      <c r="D486" s="481"/>
      <c r="E486" s="481"/>
      <c r="F486" s="481"/>
      <c r="G486" s="263"/>
      <c r="H486" s="435"/>
      <c r="I486" s="264"/>
      <c r="J486" s="264"/>
      <c r="K486" s="264"/>
      <c r="L486" s="265"/>
    </row>
    <row r="487" spans="1:12" ht="19.5" customHeight="1">
      <c r="A487" s="262"/>
      <c r="B487" s="481"/>
      <c r="C487" s="481"/>
      <c r="D487" s="481"/>
      <c r="E487" s="481"/>
      <c r="F487" s="481"/>
      <c r="G487" s="263"/>
      <c r="H487" s="435"/>
      <c r="I487" s="264"/>
      <c r="J487" s="264"/>
      <c r="K487" s="264"/>
      <c r="L487" s="265"/>
    </row>
    <row r="488" spans="1:12" ht="19.5" customHeight="1">
      <c r="A488" s="262"/>
      <c r="B488" s="481"/>
      <c r="C488" s="481"/>
      <c r="D488" s="481"/>
      <c r="E488" s="481"/>
      <c r="F488" s="481"/>
      <c r="G488" s="263"/>
      <c r="H488" s="435"/>
      <c r="I488" s="264"/>
      <c r="J488" s="264"/>
      <c r="K488" s="264"/>
      <c r="L488" s="265"/>
    </row>
    <row r="489" spans="1:12" ht="19.5" customHeight="1">
      <c r="A489" s="262"/>
      <c r="B489" s="481"/>
      <c r="C489" s="481"/>
      <c r="D489" s="481"/>
      <c r="E489" s="481"/>
      <c r="F489" s="481"/>
      <c r="G489" s="263"/>
      <c r="H489" s="435"/>
      <c r="I489" s="264"/>
      <c r="J489" s="264"/>
      <c r="K489" s="264"/>
      <c r="L489" s="265"/>
    </row>
    <row r="490" spans="1:12" ht="19.5" customHeight="1">
      <c r="A490" s="262"/>
      <c r="B490" s="481"/>
      <c r="C490" s="481"/>
      <c r="D490" s="481"/>
      <c r="E490" s="481"/>
      <c r="F490" s="481"/>
      <c r="G490" s="263"/>
      <c r="H490" s="435"/>
      <c r="I490" s="264"/>
      <c r="J490" s="264"/>
      <c r="K490" s="264"/>
      <c r="L490" s="265"/>
    </row>
    <row r="491" spans="1:12" ht="19.5" customHeight="1">
      <c r="A491" s="262"/>
      <c r="B491" s="481"/>
      <c r="C491" s="481"/>
      <c r="D491" s="481"/>
      <c r="E491" s="481"/>
      <c r="F491" s="481"/>
      <c r="G491" s="263"/>
      <c r="H491" s="435"/>
      <c r="I491" s="264"/>
      <c r="J491" s="264"/>
      <c r="K491" s="264"/>
      <c r="L491" s="265"/>
    </row>
    <row r="492" spans="1:12" ht="19.5" customHeight="1">
      <c r="A492" s="262"/>
      <c r="B492" s="481"/>
      <c r="C492" s="481"/>
      <c r="D492" s="481"/>
      <c r="E492" s="481"/>
      <c r="F492" s="481"/>
      <c r="G492" s="263"/>
      <c r="H492" s="435"/>
      <c r="I492" s="264"/>
      <c r="J492" s="264"/>
      <c r="K492" s="264"/>
      <c r="L492" s="265"/>
    </row>
    <row r="493" spans="1:12" ht="19.5" customHeight="1">
      <c r="A493" s="262"/>
      <c r="B493" s="481"/>
      <c r="C493" s="481"/>
      <c r="D493" s="481"/>
      <c r="E493" s="481"/>
      <c r="F493" s="481"/>
      <c r="G493" s="263"/>
      <c r="H493" s="435"/>
      <c r="I493" s="264"/>
      <c r="J493" s="264"/>
      <c r="K493" s="264"/>
      <c r="L493" s="265"/>
    </row>
    <row r="494" spans="1:12" ht="19.5" customHeight="1">
      <c r="A494" s="262"/>
      <c r="B494" s="481"/>
      <c r="C494" s="481"/>
      <c r="D494" s="481"/>
      <c r="E494" s="481"/>
      <c r="F494" s="481"/>
      <c r="G494" s="263"/>
      <c r="H494" s="435"/>
      <c r="I494" s="264"/>
      <c r="J494" s="264"/>
      <c r="K494" s="264"/>
      <c r="L494" s="265"/>
    </row>
    <row r="495" spans="1:12" ht="19.5" customHeight="1">
      <c r="A495" s="262"/>
      <c r="B495" s="481"/>
      <c r="C495" s="481"/>
      <c r="D495" s="481"/>
      <c r="E495" s="481"/>
      <c r="F495" s="481"/>
      <c r="G495" s="263"/>
      <c r="H495" s="435"/>
      <c r="I495" s="264"/>
      <c r="J495" s="264"/>
      <c r="K495" s="264"/>
      <c r="L495" s="265"/>
    </row>
    <row r="496" spans="1:12" ht="19.5" customHeight="1">
      <c r="A496" s="262"/>
      <c r="B496" s="481"/>
      <c r="C496" s="481"/>
      <c r="D496" s="481"/>
      <c r="E496" s="481"/>
      <c r="F496" s="481"/>
      <c r="G496" s="263"/>
      <c r="H496" s="435"/>
      <c r="I496" s="264"/>
      <c r="J496" s="264"/>
      <c r="K496" s="264"/>
      <c r="L496" s="265"/>
    </row>
    <row r="497" spans="1:12" ht="19.5" customHeight="1">
      <c r="A497" s="262"/>
      <c r="B497" s="481"/>
      <c r="C497" s="481"/>
      <c r="D497" s="481"/>
      <c r="E497" s="481"/>
      <c r="F497" s="481"/>
      <c r="G497" s="263"/>
      <c r="H497" s="435"/>
      <c r="I497" s="264"/>
      <c r="J497" s="264"/>
      <c r="K497" s="264"/>
      <c r="L497" s="265"/>
    </row>
    <row r="498" spans="1:12" ht="19.5" customHeight="1">
      <c r="A498" s="262"/>
      <c r="B498" s="481"/>
      <c r="C498" s="481"/>
      <c r="D498" s="481"/>
      <c r="E498" s="481"/>
      <c r="F498" s="481"/>
      <c r="G498" s="263"/>
      <c r="H498" s="435"/>
      <c r="I498" s="264"/>
      <c r="J498" s="264"/>
      <c r="K498" s="264"/>
      <c r="L498" s="265"/>
    </row>
    <row r="499" spans="1:12" ht="19.5" customHeight="1">
      <c r="A499" s="262"/>
      <c r="B499" s="481"/>
      <c r="C499" s="481"/>
      <c r="D499" s="481"/>
      <c r="E499" s="481"/>
      <c r="F499" s="481"/>
      <c r="G499" s="263"/>
      <c r="H499" s="435"/>
      <c r="I499" s="264"/>
      <c r="J499" s="264"/>
      <c r="K499" s="264"/>
      <c r="L499" s="265"/>
    </row>
    <row r="500" spans="1:12" ht="19.5" customHeight="1">
      <c r="A500" s="262"/>
      <c r="B500" s="481"/>
      <c r="C500" s="481"/>
      <c r="D500" s="481"/>
      <c r="E500" s="481"/>
      <c r="F500" s="481"/>
      <c r="G500" s="263"/>
      <c r="H500" s="435"/>
      <c r="I500" s="264"/>
      <c r="J500" s="264"/>
      <c r="K500" s="264"/>
      <c r="L500" s="265"/>
    </row>
    <row r="501" spans="1:12" ht="19.5" customHeight="1">
      <c r="A501" s="262"/>
      <c r="B501" s="481"/>
      <c r="C501" s="481"/>
      <c r="D501" s="481"/>
      <c r="E501" s="481"/>
      <c r="F501" s="481"/>
      <c r="G501" s="263"/>
      <c r="H501" s="435"/>
      <c r="I501" s="264"/>
      <c r="J501" s="264"/>
      <c r="K501" s="264"/>
      <c r="L501" s="265"/>
    </row>
    <row r="502" spans="1:12" ht="19.5" customHeight="1">
      <c r="A502" s="262"/>
      <c r="B502" s="481"/>
      <c r="C502" s="481"/>
      <c r="D502" s="481"/>
      <c r="E502" s="481"/>
      <c r="F502" s="481"/>
      <c r="G502" s="263"/>
      <c r="H502" s="435"/>
      <c r="I502" s="264"/>
      <c r="J502" s="264"/>
      <c r="K502" s="264"/>
      <c r="L502" s="265"/>
    </row>
    <row r="503" spans="1:12" ht="19.5" customHeight="1">
      <c r="A503" s="262"/>
      <c r="B503" s="481"/>
      <c r="C503" s="481"/>
      <c r="D503" s="481"/>
      <c r="E503" s="481"/>
      <c r="F503" s="481"/>
      <c r="G503" s="263"/>
      <c r="H503" s="435"/>
      <c r="I503" s="264"/>
      <c r="J503" s="264"/>
      <c r="K503" s="264"/>
      <c r="L503" s="265"/>
    </row>
    <row r="504" spans="1:12" ht="19.5" customHeight="1">
      <c r="A504" s="262"/>
      <c r="B504" s="481"/>
      <c r="C504" s="481"/>
      <c r="D504" s="481"/>
      <c r="E504" s="481"/>
      <c r="F504" s="481"/>
      <c r="G504" s="263"/>
      <c r="H504" s="435"/>
      <c r="I504" s="264"/>
      <c r="J504" s="264"/>
      <c r="K504" s="264"/>
      <c r="L504" s="265"/>
    </row>
    <row r="505" spans="1:12" ht="19.5" customHeight="1">
      <c r="A505" s="262"/>
      <c r="B505" s="481"/>
      <c r="C505" s="481"/>
      <c r="D505" s="481"/>
      <c r="E505" s="481"/>
      <c r="F505" s="481"/>
      <c r="G505" s="263"/>
      <c r="H505" s="435"/>
      <c r="I505" s="264"/>
      <c r="J505" s="264"/>
      <c r="K505" s="264"/>
      <c r="L505" s="265"/>
    </row>
    <row r="506" spans="1:12" ht="19.5" customHeight="1">
      <c r="A506" s="262"/>
      <c r="B506" s="481"/>
      <c r="C506" s="481"/>
      <c r="D506" s="481"/>
      <c r="E506" s="481"/>
      <c r="F506" s="481"/>
      <c r="G506" s="263"/>
      <c r="H506" s="435"/>
      <c r="I506" s="264"/>
      <c r="J506" s="264"/>
      <c r="K506" s="264"/>
      <c r="L506" s="265"/>
    </row>
    <row r="507" spans="1:12" ht="19.5" customHeight="1">
      <c r="A507" s="262"/>
      <c r="B507" s="481"/>
      <c r="C507" s="481"/>
      <c r="D507" s="481"/>
      <c r="E507" s="481"/>
      <c r="F507" s="481"/>
      <c r="G507" s="263"/>
      <c r="H507" s="435"/>
      <c r="I507" s="264"/>
      <c r="J507" s="264"/>
      <c r="K507" s="264"/>
      <c r="L507" s="265"/>
    </row>
    <row r="508" spans="1:12" ht="19.5" customHeight="1">
      <c r="A508" s="262"/>
      <c r="B508" s="481"/>
      <c r="C508" s="481"/>
      <c r="D508" s="481"/>
      <c r="E508" s="481"/>
      <c r="F508" s="481"/>
      <c r="G508" s="263"/>
      <c r="H508" s="435"/>
      <c r="I508" s="264"/>
      <c r="J508" s="264"/>
      <c r="K508" s="264"/>
      <c r="L508" s="265"/>
    </row>
    <row r="509" spans="1:12" ht="19.5" customHeight="1">
      <c r="A509" s="262"/>
      <c r="B509" s="481"/>
      <c r="C509" s="481"/>
      <c r="D509" s="481"/>
      <c r="E509" s="481"/>
      <c r="F509" s="481"/>
      <c r="G509" s="263"/>
      <c r="H509" s="435"/>
      <c r="I509" s="264"/>
      <c r="J509" s="264"/>
      <c r="K509" s="264"/>
      <c r="L509" s="265"/>
    </row>
    <row r="510" spans="1:12" ht="19.5" customHeight="1">
      <c r="A510" s="262"/>
      <c r="B510" s="481"/>
      <c r="C510" s="481"/>
      <c r="D510" s="481"/>
      <c r="E510" s="481"/>
      <c r="F510" s="481"/>
      <c r="G510" s="263"/>
      <c r="H510" s="435"/>
      <c r="I510" s="264"/>
      <c r="J510" s="264"/>
      <c r="K510" s="264"/>
      <c r="L510" s="265"/>
    </row>
    <row r="511" spans="1:12" ht="19.5" customHeight="1">
      <c r="A511" s="262"/>
      <c r="B511" s="481"/>
      <c r="C511" s="481"/>
      <c r="D511" s="481"/>
      <c r="E511" s="481"/>
      <c r="F511" s="481"/>
      <c r="G511" s="263"/>
      <c r="H511" s="435"/>
      <c r="I511" s="264"/>
      <c r="J511" s="264"/>
      <c r="K511" s="264"/>
      <c r="L511" s="265"/>
    </row>
    <row r="512" spans="1:12" ht="19.5" customHeight="1">
      <c r="A512" s="262"/>
      <c r="B512" s="481"/>
      <c r="C512" s="481"/>
      <c r="D512" s="481"/>
      <c r="E512" s="481"/>
      <c r="F512" s="481"/>
      <c r="G512" s="263"/>
      <c r="H512" s="435"/>
      <c r="I512" s="264"/>
      <c r="J512" s="264"/>
      <c r="K512" s="264"/>
      <c r="L512" s="265"/>
    </row>
    <row r="513" spans="1:12" ht="19.5" customHeight="1">
      <c r="A513" s="262"/>
      <c r="B513" s="481"/>
      <c r="C513" s="481"/>
      <c r="D513" s="481"/>
      <c r="E513" s="481"/>
      <c r="F513" s="481"/>
      <c r="G513" s="263"/>
      <c r="H513" s="435"/>
      <c r="I513" s="264"/>
      <c r="J513" s="264"/>
      <c r="K513" s="264"/>
      <c r="L513" s="265"/>
    </row>
    <row r="514" spans="1:12" ht="19.5" customHeight="1">
      <c r="A514" s="262"/>
      <c r="B514" s="481"/>
      <c r="C514" s="481"/>
      <c r="D514" s="481"/>
      <c r="E514" s="481"/>
      <c r="F514" s="481"/>
      <c r="G514" s="263"/>
      <c r="H514" s="435"/>
      <c r="I514" s="264"/>
      <c r="J514" s="264"/>
      <c r="K514" s="264"/>
      <c r="L514" s="265"/>
    </row>
    <row r="515" spans="1:12" ht="19.5" customHeight="1">
      <c r="A515" s="262"/>
      <c r="B515" s="481"/>
      <c r="C515" s="481"/>
      <c r="D515" s="481"/>
      <c r="E515" s="481"/>
      <c r="F515" s="481"/>
      <c r="G515" s="263"/>
      <c r="H515" s="435"/>
      <c r="I515" s="264"/>
      <c r="J515" s="264"/>
      <c r="K515" s="264"/>
      <c r="L515" s="265"/>
    </row>
    <row r="516" spans="1:12" ht="19.5" customHeight="1">
      <c r="A516" s="262"/>
      <c r="B516" s="481"/>
      <c r="C516" s="481"/>
      <c r="D516" s="481"/>
      <c r="E516" s="481"/>
      <c r="F516" s="481"/>
      <c r="G516" s="263"/>
      <c r="H516" s="435"/>
      <c r="I516" s="264"/>
      <c r="J516" s="264"/>
      <c r="K516" s="264"/>
      <c r="L516" s="265"/>
    </row>
    <row r="517" spans="1:12" ht="19.5" customHeight="1">
      <c r="A517" s="262"/>
      <c r="B517" s="481"/>
      <c r="C517" s="481"/>
      <c r="D517" s="481"/>
      <c r="E517" s="481"/>
      <c r="F517" s="481"/>
      <c r="G517" s="263"/>
      <c r="H517" s="435"/>
      <c r="I517" s="264"/>
      <c r="J517" s="264"/>
      <c r="K517" s="264"/>
      <c r="L517" s="265"/>
    </row>
    <row r="518" spans="1:12" ht="19.5" customHeight="1">
      <c r="A518" s="262"/>
      <c r="B518" s="481"/>
      <c r="C518" s="481"/>
      <c r="D518" s="481"/>
      <c r="E518" s="481"/>
      <c r="F518" s="481"/>
      <c r="G518" s="263"/>
      <c r="H518" s="435"/>
      <c r="I518" s="264"/>
      <c r="J518" s="264"/>
      <c r="K518" s="264"/>
      <c r="L518" s="265"/>
    </row>
    <row r="519" spans="1:12" ht="19.5" customHeight="1">
      <c r="A519" s="262"/>
      <c r="B519" s="481"/>
      <c r="C519" s="481"/>
      <c r="D519" s="481"/>
      <c r="E519" s="481"/>
      <c r="F519" s="481"/>
      <c r="G519" s="263"/>
      <c r="H519" s="435"/>
      <c r="I519" s="264"/>
      <c r="J519" s="264"/>
      <c r="K519" s="264"/>
      <c r="L519" s="265"/>
    </row>
    <row r="520" spans="1:12" ht="19.5" customHeight="1">
      <c r="A520" s="262"/>
      <c r="B520" s="481"/>
      <c r="C520" s="481"/>
      <c r="D520" s="481"/>
      <c r="E520" s="481"/>
      <c r="F520" s="481"/>
      <c r="G520" s="263"/>
      <c r="H520" s="435"/>
      <c r="I520" s="264"/>
      <c r="J520" s="264"/>
      <c r="K520" s="264"/>
      <c r="L520" s="265"/>
    </row>
    <row r="521" spans="1:12" ht="19.5" customHeight="1">
      <c r="A521" s="262"/>
      <c r="B521" s="481"/>
      <c r="C521" s="481"/>
      <c r="D521" s="481"/>
      <c r="E521" s="481"/>
      <c r="F521" s="481"/>
      <c r="G521" s="263"/>
      <c r="H521" s="435"/>
      <c r="I521" s="264"/>
      <c r="J521" s="264"/>
      <c r="K521" s="264"/>
      <c r="L521" s="265"/>
    </row>
    <row r="522" spans="1:12" ht="19.5" customHeight="1">
      <c r="A522" s="262"/>
      <c r="B522" s="481"/>
      <c r="C522" s="481"/>
      <c r="D522" s="481"/>
      <c r="E522" s="481"/>
      <c r="F522" s="481"/>
      <c r="G522" s="263"/>
      <c r="H522" s="435"/>
      <c r="I522" s="264"/>
      <c r="J522" s="264"/>
      <c r="K522" s="264"/>
      <c r="L522" s="265"/>
    </row>
    <row r="523" spans="1:12" ht="19.5" customHeight="1">
      <c r="A523" s="262"/>
      <c r="B523" s="481"/>
      <c r="C523" s="481"/>
      <c r="D523" s="481"/>
      <c r="E523" s="481"/>
      <c r="F523" s="481"/>
      <c r="G523" s="263"/>
      <c r="H523" s="435"/>
      <c r="I523" s="264"/>
      <c r="J523" s="264"/>
      <c r="K523" s="264"/>
      <c r="L523" s="265"/>
    </row>
    <row r="524" spans="1:12" ht="19.5" customHeight="1">
      <c r="A524" s="262"/>
      <c r="B524" s="481"/>
      <c r="C524" s="481"/>
      <c r="D524" s="481"/>
      <c r="E524" s="481"/>
      <c r="F524" s="481"/>
      <c r="G524" s="263"/>
      <c r="H524" s="435"/>
      <c r="I524" s="264"/>
      <c r="J524" s="264"/>
      <c r="K524" s="264"/>
      <c r="L524" s="265"/>
    </row>
    <row r="525" spans="1:12" ht="19.5" customHeight="1">
      <c r="A525" s="262"/>
      <c r="B525" s="481"/>
      <c r="C525" s="481"/>
      <c r="D525" s="481"/>
      <c r="E525" s="481"/>
      <c r="F525" s="481"/>
      <c r="G525" s="263"/>
      <c r="H525" s="435"/>
      <c r="I525" s="264"/>
      <c r="J525" s="264"/>
      <c r="K525" s="264"/>
      <c r="L525" s="265"/>
    </row>
    <row r="526" spans="1:12" ht="19.5" customHeight="1">
      <c r="A526" s="262"/>
      <c r="B526" s="481"/>
      <c r="C526" s="481"/>
      <c r="D526" s="481"/>
      <c r="E526" s="481"/>
      <c r="F526" s="481"/>
      <c r="G526" s="263"/>
      <c r="H526" s="435"/>
      <c r="I526" s="264"/>
      <c r="J526" s="264"/>
      <c r="K526" s="264"/>
      <c r="L526" s="265"/>
    </row>
    <row r="527" spans="1:12" ht="19.5" customHeight="1">
      <c r="A527" s="262"/>
      <c r="B527" s="481"/>
      <c r="C527" s="481"/>
      <c r="D527" s="481"/>
      <c r="E527" s="481"/>
      <c r="F527" s="481"/>
      <c r="G527" s="263"/>
      <c r="H527" s="435"/>
      <c r="I527" s="264"/>
      <c r="J527" s="264"/>
      <c r="K527" s="264"/>
      <c r="L527" s="265"/>
    </row>
    <row r="528" spans="1:12" ht="19.5" customHeight="1">
      <c r="A528" s="262"/>
      <c r="B528" s="481"/>
      <c r="C528" s="481"/>
      <c r="D528" s="481"/>
      <c r="E528" s="481"/>
      <c r="F528" s="481"/>
      <c r="G528" s="263"/>
      <c r="H528" s="435"/>
      <c r="I528" s="264"/>
      <c r="J528" s="264"/>
      <c r="K528" s="264"/>
      <c r="L528" s="265"/>
    </row>
    <row r="529" spans="1:12" ht="19.5" customHeight="1">
      <c r="A529" s="262"/>
      <c r="B529" s="481"/>
      <c r="C529" s="481"/>
      <c r="D529" s="481"/>
      <c r="E529" s="481"/>
      <c r="F529" s="481"/>
      <c r="G529" s="263"/>
      <c r="H529" s="435"/>
      <c r="I529" s="264"/>
      <c r="J529" s="264"/>
      <c r="K529" s="264"/>
      <c r="L529" s="265"/>
    </row>
    <row r="530" spans="1:12" ht="19.5" customHeight="1">
      <c r="A530" s="262"/>
      <c r="B530" s="481"/>
      <c r="C530" s="481"/>
      <c r="D530" s="481"/>
      <c r="E530" s="481"/>
      <c r="F530" s="481"/>
      <c r="G530" s="263"/>
      <c r="H530" s="435"/>
      <c r="I530" s="264"/>
      <c r="J530" s="264"/>
      <c r="K530" s="264"/>
      <c r="L530" s="265"/>
    </row>
    <row r="531" spans="1:12" ht="19.5" customHeight="1">
      <c r="A531" s="262"/>
      <c r="B531" s="481"/>
      <c r="C531" s="481"/>
      <c r="D531" s="481"/>
      <c r="E531" s="481"/>
      <c r="F531" s="481"/>
      <c r="G531" s="263"/>
      <c r="H531" s="435"/>
      <c r="I531" s="264"/>
      <c r="J531" s="264"/>
      <c r="K531" s="264"/>
      <c r="L531" s="265"/>
    </row>
    <row r="532" spans="1:12" ht="19.5" customHeight="1">
      <c r="A532" s="262"/>
      <c r="B532" s="481"/>
      <c r="C532" s="481"/>
      <c r="D532" s="481"/>
      <c r="E532" s="481"/>
      <c r="F532" s="481"/>
      <c r="G532" s="263"/>
      <c r="H532" s="435"/>
      <c r="I532" s="264"/>
      <c r="J532" s="264"/>
      <c r="K532" s="264"/>
      <c r="L532" s="265"/>
    </row>
    <row r="533" spans="1:12" ht="19.5" customHeight="1">
      <c r="A533" s="262"/>
      <c r="B533" s="481"/>
      <c r="C533" s="481"/>
      <c r="D533" s="481"/>
      <c r="E533" s="481"/>
      <c r="F533" s="481"/>
      <c r="G533" s="263"/>
      <c r="H533" s="435"/>
      <c r="I533" s="264"/>
      <c r="J533" s="264"/>
      <c r="K533" s="264"/>
      <c r="L533" s="265"/>
    </row>
    <row r="534" spans="1:12" ht="19.5" customHeight="1">
      <c r="A534" s="262"/>
      <c r="B534" s="481"/>
      <c r="C534" s="481"/>
      <c r="D534" s="481"/>
      <c r="E534" s="481"/>
      <c r="F534" s="481"/>
      <c r="G534" s="263"/>
      <c r="H534" s="435"/>
      <c r="I534" s="264"/>
      <c r="J534" s="264"/>
      <c r="K534" s="264"/>
      <c r="L534" s="265"/>
    </row>
    <row r="535" spans="1:12" ht="19.5" customHeight="1">
      <c r="A535" s="262"/>
      <c r="B535" s="481"/>
      <c r="C535" s="481"/>
      <c r="D535" s="481"/>
      <c r="E535" s="481"/>
      <c r="F535" s="481"/>
      <c r="G535" s="263"/>
      <c r="H535" s="435"/>
      <c r="I535" s="264"/>
      <c r="J535" s="264"/>
      <c r="K535" s="264"/>
      <c r="L535" s="265"/>
    </row>
    <row r="536" spans="1:12" ht="19.5" customHeight="1">
      <c r="A536" s="262"/>
      <c r="B536" s="481"/>
      <c r="C536" s="481"/>
      <c r="D536" s="481"/>
      <c r="E536" s="481"/>
      <c r="F536" s="481"/>
      <c r="G536" s="263"/>
      <c r="H536" s="435"/>
      <c r="I536" s="264"/>
      <c r="J536" s="264"/>
      <c r="K536" s="264"/>
      <c r="L536" s="265"/>
    </row>
    <row r="537" spans="1:12" ht="19.5" customHeight="1">
      <c r="A537" s="262"/>
      <c r="B537" s="481"/>
      <c r="C537" s="481"/>
      <c r="D537" s="481"/>
      <c r="E537" s="481"/>
      <c r="F537" s="481"/>
      <c r="G537" s="263"/>
      <c r="H537" s="435"/>
      <c r="I537" s="264"/>
      <c r="J537" s="264"/>
      <c r="K537" s="264"/>
      <c r="L537" s="265"/>
    </row>
    <row r="538" spans="1:12" ht="19.5" customHeight="1">
      <c r="A538" s="262"/>
      <c r="B538" s="481"/>
      <c r="C538" s="481"/>
      <c r="D538" s="481"/>
      <c r="E538" s="481"/>
      <c r="F538" s="481"/>
      <c r="G538" s="263"/>
      <c r="H538" s="435"/>
      <c r="I538" s="264"/>
      <c r="J538" s="264"/>
      <c r="K538" s="264"/>
      <c r="L538" s="265"/>
    </row>
    <row r="539" spans="1:12" ht="19.5" customHeight="1">
      <c r="A539" s="262"/>
      <c r="B539" s="481"/>
      <c r="C539" s="481"/>
      <c r="D539" s="481"/>
      <c r="E539" s="481"/>
      <c r="F539" s="481"/>
      <c r="G539" s="263"/>
      <c r="H539" s="435"/>
      <c r="I539" s="264"/>
      <c r="J539" s="264"/>
      <c r="K539" s="264"/>
      <c r="L539" s="265"/>
    </row>
    <row r="540" spans="1:12" ht="19.5" customHeight="1">
      <c r="A540" s="262"/>
      <c r="B540" s="481"/>
      <c r="C540" s="481"/>
      <c r="D540" s="481"/>
      <c r="E540" s="481"/>
      <c r="F540" s="481"/>
      <c r="G540" s="263"/>
      <c r="H540" s="435"/>
      <c r="I540" s="264"/>
      <c r="J540" s="264"/>
      <c r="K540" s="264"/>
      <c r="L540" s="265"/>
    </row>
    <row r="541" spans="1:12" ht="19.5" customHeight="1">
      <c r="A541" s="262"/>
      <c r="B541" s="481"/>
      <c r="C541" s="481"/>
      <c r="D541" s="481"/>
      <c r="E541" s="481"/>
      <c r="F541" s="481"/>
      <c r="G541" s="263"/>
      <c r="H541" s="435"/>
      <c r="I541" s="264"/>
      <c r="J541" s="264"/>
      <c r="K541" s="264"/>
      <c r="L541" s="265"/>
    </row>
    <row r="542" spans="1:12" ht="19.5" customHeight="1">
      <c r="A542" s="262"/>
      <c r="B542" s="481"/>
      <c r="C542" s="481"/>
      <c r="D542" s="481"/>
      <c r="E542" s="481"/>
      <c r="F542" s="481"/>
      <c r="G542" s="263"/>
      <c r="H542" s="435"/>
      <c r="I542" s="264"/>
      <c r="J542" s="264"/>
      <c r="K542" s="264"/>
      <c r="L542" s="265"/>
    </row>
    <row r="543" spans="1:12" ht="19.5" customHeight="1">
      <c r="A543" s="262"/>
      <c r="B543" s="481"/>
      <c r="C543" s="481"/>
      <c r="D543" s="481"/>
      <c r="E543" s="481"/>
      <c r="F543" s="481"/>
      <c r="G543" s="263"/>
      <c r="H543" s="435"/>
      <c r="I543" s="264"/>
      <c r="J543" s="264"/>
      <c r="K543" s="264"/>
      <c r="L543" s="265"/>
    </row>
    <row r="544" spans="1:12" ht="19.5" customHeight="1">
      <c r="A544" s="262"/>
      <c r="B544" s="481"/>
      <c r="C544" s="481"/>
      <c r="D544" s="481"/>
      <c r="E544" s="481"/>
      <c r="F544" s="481"/>
      <c r="G544" s="263"/>
      <c r="H544" s="435"/>
      <c r="I544" s="264"/>
      <c r="J544" s="264"/>
      <c r="K544" s="264"/>
      <c r="L544" s="265"/>
    </row>
    <row r="545" spans="1:12" ht="19.5" customHeight="1">
      <c r="A545" s="262"/>
      <c r="B545" s="481"/>
      <c r="C545" s="481"/>
      <c r="D545" s="481"/>
      <c r="E545" s="481"/>
      <c r="F545" s="481"/>
      <c r="G545" s="263"/>
      <c r="H545" s="435"/>
      <c r="I545" s="264"/>
      <c r="J545" s="264"/>
      <c r="K545" s="264"/>
      <c r="L545" s="265"/>
    </row>
    <row r="546" spans="1:12" ht="19.5" customHeight="1">
      <c r="A546" s="262"/>
      <c r="B546" s="481"/>
      <c r="C546" s="481"/>
      <c r="D546" s="481"/>
      <c r="E546" s="481"/>
      <c r="F546" s="481"/>
      <c r="G546" s="263"/>
      <c r="H546" s="435"/>
      <c r="I546" s="264"/>
      <c r="J546" s="264"/>
      <c r="K546" s="264"/>
      <c r="L546" s="265"/>
    </row>
    <row r="547" spans="1:12" ht="19.5" customHeight="1">
      <c r="A547" s="262"/>
      <c r="B547" s="481"/>
      <c r="C547" s="481"/>
      <c r="D547" s="481"/>
      <c r="E547" s="481"/>
      <c r="F547" s="481"/>
      <c r="G547" s="263"/>
      <c r="H547" s="435"/>
      <c r="I547" s="264"/>
      <c r="J547" s="264"/>
      <c r="K547" s="264"/>
      <c r="L547" s="265"/>
    </row>
    <row r="548" spans="1:12" ht="19.5" customHeight="1">
      <c r="A548" s="262"/>
      <c r="B548" s="481"/>
      <c r="C548" s="481"/>
      <c r="D548" s="481"/>
      <c r="E548" s="481"/>
      <c r="F548" s="481"/>
      <c r="G548" s="263"/>
      <c r="H548" s="435"/>
      <c r="I548" s="264"/>
      <c r="J548" s="264"/>
      <c r="K548" s="264"/>
      <c r="L548" s="265"/>
    </row>
    <row r="549" spans="1:12" ht="19.5" customHeight="1">
      <c r="A549" s="262"/>
      <c r="B549" s="481"/>
      <c r="C549" s="481"/>
      <c r="D549" s="481"/>
      <c r="E549" s="481"/>
      <c r="F549" s="481"/>
      <c r="G549" s="263"/>
      <c r="H549" s="435"/>
      <c r="I549" s="264"/>
      <c r="J549" s="264"/>
      <c r="K549" s="264"/>
      <c r="L549" s="265"/>
    </row>
    <row r="550" spans="1:12" ht="19.5" customHeight="1">
      <c r="A550" s="262"/>
      <c r="B550" s="481"/>
      <c r="C550" s="481"/>
      <c r="D550" s="481"/>
      <c r="E550" s="481"/>
      <c r="F550" s="481"/>
      <c r="G550" s="263"/>
      <c r="H550" s="435"/>
      <c r="I550" s="264"/>
      <c r="J550" s="264"/>
      <c r="K550" s="264"/>
      <c r="L550" s="265"/>
    </row>
    <row r="551" spans="1:12" ht="19.5" customHeight="1">
      <c r="A551" s="262"/>
      <c r="B551" s="481"/>
      <c r="C551" s="481"/>
      <c r="D551" s="481"/>
      <c r="E551" s="481"/>
      <c r="F551" s="481"/>
      <c r="G551" s="263"/>
      <c r="H551" s="435"/>
      <c r="I551" s="264"/>
      <c r="J551" s="264"/>
      <c r="K551" s="264"/>
      <c r="L551" s="265"/>
    </row>
    <row r="552" spans="1:12" ht="19.5" customHeight="1">
      <c r="A552" s="262"/>
      <c r="B552" s="481"/>
      <c r="C552" s="481"/>
      <c r="D552" s="481"/>
      <c r="E552" s="481"/>
      <c r="F552" s="481"/>
      <c r="G552" s="263"/>
      <c r="H552" s="435"/>
      <c r="I552" s="264"/>
      <c r="J552" s="264"/>
      <c r="K552" s="264"/>
      <c r="L552" s="265"/>
    </row>
    <row r="553" spans="1:12" ht="19.5" customHeight="1">
      <c r="A553" s="262"/>
      <c r="B553" s="481"/>
      <c r="C553" s="481"/>
      <c r="D553" s="481"/>
      <c r="E553" s="481"/>
      <c r="F553" s="481"/>
      <c r="G553" s="263"/>
      <c r="H553" s="435"/>
      <c r="I553" s="264"/>
      <c r="J553" s="264"/>
      <c r="K553" s="264"/>
      <c r="L553" s="265"/>
    </row>
    <row r="554" spans="1:12" ht="19.5" customHeight="1">
      <c r="A554" s="262"/>
      <c r="B554" s="481"/>
      <c r="C554" s="481"/>
      <c r="D554" s="481"/>
      <c r="E554" s="481"/>
      <c r="F554" s="481"/>
      <c r="G554" s="263"/>
      <c r="H554" s="435"/>
      <c r="I554" s="264"/>
      <c r="J554" s="264"/>
      <c r="K554" s="264"/>
      <c r="L554" s="265"/>
    </row>
    <row r="555" spans="1:12" ht="19.5" customHeight="1">
      <c r="A555" s="262"/>
      <c r="B555" s="481"/>
      <c r="C555" s="481"/>
      <c r="D555" s="481"/>
      <c r="E555" s="481"/>
      <c r="F555" s="481"/>
      <c r="G555" s="263"/>
      <c r="H555" s="435"/>
      <c r="I555" s="264"/>
      <c r="J555" s="264"/>
      <c r="K555" s="264"/>
      <c r="L555" s="265"/>
    </row>
    <row r="556" spans="1:12" ht="19.5" customHeight="1">
      <c r="A556" s="262"/>
      <c r="B556" s="481"/>
      <c r="C556" s="481"/>
      <c r="D556" s="481"/>
      <c r="E556" s="481"/>
      <c r="F556" s="481"/>
      <c r="G556" s="263"/>
      <c r="H556" s="435"/>
      <c r="I556" s="264"/>
      <c r="J556" s="264"/>
      <c r="K556" s="264"/>
      <c r="L556" s="265"/>
    </row>
    <row r="557" spans="1:12" ht="19.5" customHeight="1">
      <c r="A557" s="262"/>
      <c r="B557" s="481"/>
      <c r="C557" s="481"/>
      <c r="D557" s="481"/>
      <c r="E557" s="481"/>
      <c r="F557" s="481"/>
      <c r="G557" s="263"/>
      <c r="H557" s="435"/>
      <c r="I557" s="264"/>
      <c r="J557" s="264"/>
      <c r="K557" s="264"/>
      <c r="L557" s="265"/>
    </row>
    <row r="558" spans="1:12" ht="19.5" customHeight="1">
      <c r="A558" s="262"/>
      <c r="B558" s="481"/>
      <c r="C558" s="481"/>
      <c r="D558" s="481"/>
      <c r="E558" s="481"/>
      <c r="F558" s="481"/>
      <c r="G558" s="263"/>
      <c r="H558" s="435"/>
      <c r="I558" s="264"/>
      <c r="J558" s="264"/>
      <c r="K558" s="264"/>
      <c r="L558" s="265"/>
    </row>
    <row r="559" spans="1:12" ht="19.5" customHeight="1">
      <c r="A559" s="262"/>
      <c r="B559" s="481"/>
      <c r="C559" s="481"/>
      <c r="D559" s="481"/>
      <c r="E559" s="481"/>
      <c r="F559" s="481"/>
      <c r="G559" s="263"/>
      <c r="H559" s="435"/>
      <c r="I559" s="264"/>
      <c r="J559" s="264"/>
      <c r="K559" s="264"/>
      <c r="L559" s="265"/>
    </row>
    <row r="560" spans="1:14" ht="19.5" customHeight="1">
      <c r="A560" s="262"/>
      <c r="B560" s="481"/>
      <c r="C560" s="481"/>
      <c r="D560" s="481"/>
      <c r="E560" s="481"/>
      <c r="F560" s="481"/>
      <c r="G560" s="263"/>
      <c r="H560" s="435"/>
      <c r="I560" s="264"/>
      <c r="J560" s="264"/>
      <c r="K560" s="264"/>
      <c r="L560" s="265"/>
      <c r="N560" s="261"/>
    </row>
    <row r="561" spans="1:14" ht="19.5" customHeight="1">
      <c r="A561" s="262"/>
      <c r="B561" s="481"/>
      <c r="C561" s="481"/>
      <c r="D561" s="481"/>
      <c r="E561" s="481"/>
      <c r="F561" s="481"/>
      <c r="G561" s="263"/>
      <c r="H561" s="435"/>
      <c r="I561" s="264"/>
      <c r="J561" s="264"/>
      <c r="K561" s="264"/>
      <c r="L561" s="265"/>
      <c r="N561" s="261"/>
    </row>
    <row r="562" spans="1:14" ht="19.5" customHeight="1">
      <c r="A562" s="262"/>
      <c r="B562" s="481"/>
      <c r="C562" s="481"/>
      <c r="D562" s="481"/>
      <c r="E562" s="481"/>
      <c r="F562" s="481"/>
      <c r="G562" s="263"/>
      <c r="H562" s="435"/>
      <c r="I562" s="264"/>
      <c r="J562" s="264"/>
      <c r="K562" s="264"/>
      <c r="L562" s="265"/>
      <c r="N562" s="261"/>
    </row>
    <row r="563" spans="1:14" ht="19.5" customHeight="1">
      <c r="A563" s="262"/>
      <c r="B563" s="481"/>
      <c r="C563" s="481"/>
      <c r="D563" s="481"/>
      <c r="E563" s="481"/>
      <c r="F563" s="481"/>
      <c r="G563" s="263"/>
      <c r="H563" s="435"/>
      <c r="I563" s="264"/>
      <c r="J563" s="264"/>
      <c r="K563" s="264"/>
      <c r="L563" s="265"/>
      <c r="N563" s="261"/>
    </row>
    <row r="564" spans="1:14" ht="19.5" customHeight="1">
      <c r="A564" s="262"/>
      <c r="B564" s="481"/>
      <c r="C564" s="481"/>
      <c r="D564" s="481"/>
      <c r="E564" s="481"/>
      <c r="F564" s="481"/>
      <c r="G564" s="263"/>
      <c r="H564" s="435"/>
      <c r="I564" s="264"/>
      <c r="J564" s="264"/>
      <c r="K564" s="264"/>
      <c r="L564" s="265"/>
      <c r="N564" s="261"/>
    </row>
    <row r="565" spans="1:14" ht="19.5" customHeight="1">
      <c r="A565" s="262"/>
      <c r="B565" s="481"/>
      <c r="C565" s="481"/>
      <c r="D565" s="481"/>
      <c r="E565" s="481"/>
      <c r="F565" s="481"/>
      <c r="G565" s="263"/>
      <c r="H565" s="435"/>
      <c r="I565" s="264"/>
      <c r="J565" s="264"/>
      <c r="K565" s="264"/>
      <c r="L565" s="265"/>
      <c r="N565" s="261"/>
    </row>
    <row r="566" spans="1:12" ht="19.5" customHeight="1">
      <c r="A566" s="262"/>
      <c r="B566" s="481"/>
      <c r="C566" s="481"/>
      <c r="D566" s="481"/>
      <c r="E566" s="481"/>
      <c r="F566" s="481"/>
      <c r="G566" s="263"/>
      <c r="H566" s="435"/>
      <c r="I566" s="264"/>
      <c r="J566" s="264"/>
      <c r="K566" s="264"/>
      <c r="L566" s="265"/>
    </row>
    <row r="567" spans="1:12" ht="19.5" customHeight="1">
      <c r="A567" s="262"/>
      <c r="B567" s="481"/>
      <c r="C567" s="481"/>
      <c r="D567" s="481"/>
      <c r="E567" s="481"/>
      <c r="F567" s="481"/>
      <c r="G567" s="263"/>
      <c r="H567" s="435"/>
      <c r="I567" s="264"/>
      <c r="J567" s="264"/>
      <c r="K567" s="264"/>
      <c r="L567" s="265"/>
    </row>
    <row r="568" spans="1:12" ht="19.5" customHeight="1">
      <c r="A568" s="262"/>
      <c r="B568" s="481"/>
      <c r="C568" s="481"/>
      <c r="D568" s="481"/>
      <c r="E568" s="481"/>
      <c r="F568" s="481"/>
      <c r="G568" s="263"/>
      <c r="H568" s="435"/>
      <c r="I568" s="264"/>
      <c r="J568" s="264"/>
      <c r="K568" s="264"/>
      <c r="L568" s="265"/>
    </row>
    <row r="569" spans="1:12" ht="19.5" customHeight="1">
      <c r="A569" s="262"/>
      <c r="B569" s="481"/>
      <c r="C569" s="481"/>
      <c r="D569" s="481"/>
      <c r="E569" s="481"/>
      <c r="F569" s="481"/>
      <c r="G569" s="263"/>
      <c r="H569" s="435"/>
      <c r="I569" s="264"/>
      <c r="J569" s="264"/>
      <c r="K569" s="264"/>
      <c r="L569" s="265"/>
    </row>
    <row r="570" spans="1:12" ht="19.5" customHeight="1">
      <c r="A570" s="262"/>
      <c r="B570" s="481"/>
      <c r="C570" s="481"/>
      <c r="D570" s="481"/>
      <c r="E570" s="481"/>
      <c r="F570" s="481"/>
      <c r="G570" s="263"/>
      <c r="H570" s="435"/>
      <c r="I570" s="264"/>
      <c r="J570" s="264"/>
      <c r="K570" s="264"/>
      <c r="L570" s="265"/>
    </row>
    <row r="571" spans="1:12" ht="19.5" customHeight="1">
      <c r="A571" s="262"/>
      <c r="B571" s="481"/>
      <c r="C571" s="481"/>
      <c r="D571" s="481"/>
      <c r="E571" s="481"/>
      <c r="F571" s="481"/>
      <c r="G571" s="263"/>
      <c r="H571" s="435"/>
      <c r="I571" s="264"/>
      <c r="J571" s="264"/>
      <c r="K571" s="264"/>
      <c r="L571" s="265"/>
    </row>
    <row r="572" spans="1:12" ht="19.5" customHeight="1">
      <c r="A572" s="262"/>
      <c r="B572" s="481"/>
      <c r="C572" s="481"/>
      <c r="D572" s="481"/>
      <c r="E572" s="481"/>
      <c r="F572" s="481"/>
      <c r="G572" s="263"/>
      <c r="H572" s="435"/>
      <c r="I572" s="264"/>
      <c r="J572" s="264"/>
      <c r="K572" s="264"/>
      <c r="L572" s="265"/>
    </row>
    <row r="573" spans="1:12" ht="19.5" customHeight="1">
      <c r="A573" s="262"/>
      <c r="B573" s="481"/>
      <c r="C573" s="481"/>
      <c r="D573" s="481"/>
      <c r="E573" s="481"/>
      <c r="F573" s="481"/>
      <c r="G573" s="263"/>
      <c r="H573" s="435"/>
      <c r="I573" s="264"/>
      <c r="J573" s="264"/>
      <c r="K573" s="264"/>
      <c r="L573" s="265"/>
    </row>
    <row r="574" spans="1:12" ht="19.5" customHeight="1">
      <c r="A574" s="262"/>
      <c r="B574" s="481"/>
      <c r="C574" s="481"/>
      <c r="D574" s="481"/>
      <c r="E574" s="481"/>
      <c r="F574" s="481"/>
      <c r="G574" s="263"/>
      <c r="H574" s="435"/>
      <c r="I574" s="264"/>
      <c r="J574" s="264"/>
      <c r="K574" s="264"/>
      <c r="L574" s="265"/>
    </row>
    <row r="575" spans="1:12" ht="19.5" customHeight="1">
      <c r="A575" s="262"/>
      <c r="B575" s="481"/>
      <c r="C575" s="481"/>
      <c r="D575" s="481"/>
      <c r="E575" s="481"/>
      <c r="F575" s="481"/>
      <c r="G575" s="263"/>
      <c r="H575" s="435"/>
      <c r="I575" s="264"/>
      <c r="J575" s="264"/>
      <c r="K575" s="264"/>
      <c r="L575" s="265"/>
    </row>
    <row r="576" spans="1:12" ht="19.5" customHeight="1">
      <c r="A576" s="262"/>
      <c r="B576" s="481"/>
      <c r="C576" s="481"/>
      <c r="D576" s="481"/>
      <c r="E576" s="481"/>
      <c r="F576" s="481"/>
      <c r="G576" s="263"/>
      <c r="H576" s="435"/>
      <c r="I576" s="264"/>
      <c r="J576" s="264"/>
      <c r="K576" s="264"/>
      <c r="L576" s="265"/>
    </row>
    <row r="577" spans="1:12" ht="19.5" customHeight="1">
      <c r="A577" s="262"/>
      <c r="B577" s="481"/>
      <c r="C577" s="481"/>
      <c r="D577" s="481"/>
      <c r="E577" s="481"/>
      <c r="F577" s="481"/>
      <c r="G577" s="263"/>
      <c r="H577" s="435"/>
      <c r="I577" s="264"/>
      <c r="J577" s="264"/>
      <c r="K577" s="264"/>
      <c r="L577" s="265"/>
    </row>
    <row r="578" spans="1:12" ht="19.5" customHeight="1">
      <c r="A578" s="262"/>
      <c r="B578" s="481"/>
      <c r="C578" s="481"/>
      <c r="D578" s="481"/>
      <c r="E578" s="481"/>
      <c r="F578" s="481"/>
      <c r="G578" s="263"/>
      <c r="H578" s="435"/>
      <c r="I578" s="264"/>
      <c r="J578" s="264"/>
      <c r="K578" s="264"/>
      <c r="L578" s="265"/>
    </row>
    <row r="579" spans="1:12" ht="19.5" customHeight="1">
      <c r="A579" s="262"/>
      <c r="B579" s="481"/>
      <c r="C579" s="481"/>
      <c r="D579" s="481"/>
      <c r="E579" s="481"/>
      <c r="F579" s="481"/>
      <c r="G579" s="263"/>
      <c r="H579" s="435"/>
      <c r="I579" s="264"/>
      <c r="J579" s="264"/>
      <c r="K579" s="264"/>
      <c r="L579" s="265"/>
    </row>
    <row r="580" spans="1:12" ht="19.5" customHeight="1">
      <c r="A580" s="262"/>
      <c r="B580" s="481"/>
      <c r="C580" s="481"/>
      <c r="D580" s="481"/>
      <c r="E580" s="481"/>
      <c r="F580" s="481"/>
      <c r="G580" s="263"/>
      <c r="H580" s="435"/>
      <c r="I580" s="264"/>
      <c r="J580" s="264"/>
      <c r="K580" s="264"/>
      <c r="L580" s="265"/>
    </row>
    <row r="581" spans="1:12" ht="19.5" customHeight="1">
      <c r="A581" s="262"/>
      <c r="B581" s="481"/>
      <c r="C581" s="481"/>
      <c r="D581" s="481"/>
      <c r="E581" s="481"/>
      <c r="F581" s="481"/>
      <c r="G581" s="263"/>
      <c r="H581" s="435"/>
      <c r="I581" s="264"/>
      <c r="J581" s="264"/>
      <c r="K581" s="264"/>
      <c r="L581" s="265"/>
    </row>
    <row r="582" spans="1:12" ht="19.5" customHeight="1">
      <c r="A582" s="262"/>
      <c r="B582" s="481"/>
      <c r="C582" s="481"/>
      <c r="D582" s="481"/>
      <c r="E582" s="481"/>
      <c r="F582" s="481"/>
      <c r="G582" s="263"/>
      <c r="H582" s="435"/>
      <c r="I582" s="264"/>
      <c r="J582" s="264"/>
      <c r="K582" s="264"/>
      <c r="L582" s="265"/>
    </row>
    <row r="583" spans="1:12" ht="19.5" customHeight="1">
      <c r="A583" s="262"/>
      <c r="B583" s="481"/>
      <c r="C583" s="481"/>
      <c r="D583" s="481"/>
      <c r="E583" s="481"/>
      <c r="F583" s="481"/>
      <c r="G583" s="263"/>
      <c r="H583" s="435"/>
      <c r="I583" s="264"/>
      <c r="J583" s="264"/>
      <c r="K583" s="264"/>
      <c r="L583" s="265"/>
    </row>
    <row r="584" spans="1:12" ht="19.5" customHeight="1">
      <c r="A584" s="262"/>
      <c r="B584" s="481"/>
      <c r="C584" s="481"/>
      <c r="D584" s="481"/>
      <c r="E584" s="481"/>
      <c r="F584" s="481"/>
      <c r="G584" s="263"/>
      <c r="H584" s="435"/>
      <c r="I584" s="264"/>
      <c r="J584" s="264"/>
      <c r="K584" s="264"/>
      <c r="L584" s="265"/>
    </row>
    <row r="585" spans="1:12" ht="19.5" customHeight="1">
      <c r="A585" s="262"/>
      <c r="B585" s="481"/>
      <c r="C585" s="481"/>
      <c r="D585" s="481"/>
      <c r="E585" s="481"/>
      <c r="F585" s="481"/>
      <c r="G585" s="263"/>
      <c r="H585" s="435"/>
      <c r="I585" s="264"/>
      <c r="J585" s="264"/>
      <c r="K585" s="264"/>
      <c r="L585" s="265"/>
    </row>
    <row r="586" spans="1:12" ht="19.5" customHeight="1">
      <c r="A586" s="262"/>
      <c r="B586" s="481"/>
      <c r="C586" s="481"/>
      <c r="D586" s="481"/>
      <c r="E586" s="481"/>
      <c r="F586" s="481"/>
      <c r="G586" s="263"/>
      <c r="H586" s="435"/>
      <c r="I586" s="264"/>
      <c r="J586" s="264"/>
      <c r="K586" s="264"/>
      <c r="L586" s="265"/>
    </row>
    <row r="587" spans="1:12" ht="19.5" customHeight="1">
      <c r="A587" s="262"/>
      <c r="B587" s="481"/>
      <c r="C587" s="481"/>
      <c r="D587" s="481"/>
      <c r="E587" s="481"/>
      <c r="F587" s="481"/>
      <c r="G587" s="263"/>
      <c r="H587" s="435"/>
      <c r="I587" s="264"/>
      <c r="J587" s="264"/>
      <c r="K587" s="264"/>
      <c r="L587" s="265"/>
    </row>
    <row r="588" spans="1:12" ht="19.5" customHeight="1">
      <c r="A588" s="262"/>
      <c r="B588" s="481"/>
      <c r="C588" s="481"/>
      <c r="D588" s="481"/>
      <c r="E588" s="481"/>
      <c r="F588" s="481"/>
      <c r="G588" s="263"/>
      <c r="H588" s="435"/>
      <c r="I588" s="264"/>
      <c r="J588" s="264"/>
      <c r="K588" s="264"/>
      <c r="L588" s="265"/>
    </row>
    <row r="589" spans="1:12" ht="19.5" customHeight="1">
      <c r="A589" s="262"/>
      <c r="B589" s="481"/>
      <c r="C589" s="481"/>
      <c r="D589" s="481"/>
      <c r="E589" s="481"/>
      <c r="F589" s="481"/>
      <c r="G589" s="263"/>
      <c r="H589" s="435"/>
      <c r="I589" s="264"/>
      <c r="J589" s="264"/>
      <c r="K589" s="264"/>
      <c r="L589" s="265"/>
    </row>
    <row r="590" spans="1:12" ht="19.5" customHeight="1">
      <c r="A590" s="262"/>
      <c r="B590" s="481"/>
      <c r="C590" s="481"/>
      <c r="D590" s="481"/>
      <c r="E590" s="481"/>
      <c r="F590" s="481"/>
      <c r="G590" s="263"/>
      <c r="H590" s="435"/>
      <c r="I590" s="264"/>
      <c r="J590" s="264"/>
      <c r="K590" s="264"/>
      <c r="L590" s="265"/>
    </row>
    <row r="591" spans="1:12" ht="19.5" customHeight="1">
      <c r="A591" s="262"/>
      <c r="B591" s="481"/>
      <c r="C591" s="481"/>
      <c r="D591" s="481"/>
      <c r="E591" s="481"/>
      <c r="F591" s="481"/>
      <c r="G591" s="263"/>
      <c r="H591" s="435"/>
      <c r="I591" s="264"/>
      <c r="J591" s="264"/>
      <c r="K591" s="264"/>
      <c r="L591" s="265"/>
    </row>
    <row r="592" spans="1:12" ht="19.5" customHeight="1">
      <c r="A592" s="262"/>
      <c r="B592" s="481"/>
      <c r="C592" s="481"/>
      <c r="D592" s="481"/>
      <c r="E592" s="481"/>
      <c r="F592" s="481"/>
      <c r="G592" s="263"/>
      <c r="H592" s="435"/>
      <c r="I592" s="264"/>
      <c r="J592" s="264"/>
      <c r="K592" s="264"/>
      <c r="L592" s="265"/>
    </row>
    <row r="593" spans="1:12" ht="19.5" customHeight="1">
      <c r="A593" s="262"/>
      <c r="B593" s="481"/>
      <c r="C593" s="481"/>
      <c r="D593" s="481"/>
      <c r="E593" s="481"/>
      <c r="F593" s="481"/>
      <c r="G593" s="263"/>
      <c r="H593" s="435"/>
      <c r="I593" s="264"/>
      <c r="J593" s="264"/>
      <c r="K593" s="264"/>
      <c r="L593" s="265"/>
    </row>
    <row r="594" spans="1:12" ht="19.5" customHeight="1">
      <c r="A594" s="262"/>
      <c r="B594" s="481"/>
      <c r="C594" s="481"/>
      <c r="D594" s="481"/>
      <c r="E594" s="481"/>
      <c r="F594" s="481"/>
      <c r="G594" s="263"/>
      <c r="H594" s="435"/>
      <c r="I594" s="264"/>
      <c r="J594" s="264"/>
      <c r="K594" s="264"/>
      <c r="L594" s="265"/>
    </row>
    <row r="595" spans="1:12" ht="19.5" customHeight="1">
      <c r="A595" s="262"/>
      <c r="B595" s="481"/>
      <c r="C595" s="481"/>
      <c r="D595" s="481"/>
      <c r="E595" s="481"/>
      <c r="F595" s="481"/>
      <c r="G595" s="263"/>
      <c r="H595" s="435"/>
      <c r="I595" s="264"/>
      <c r="J595" s="264"/>
      <c r="K595" s="264"/>
      <c r="L595" s="265"/>
    </row>
    <row r="596" spans="1:12" ht="19.5" customHeight="1">
      <c r="A596" s="262"/>
      <c r="B596" s="481"/>
      <c r="C596" s="481"/>
      <c r="D596" s="481"/>
      <c r="E596" s="481"/>
      <c r="F596" s="481"/>
      <c r="G596" s="263"/>
      <c r="H596" s="435"/>
      <c r="I596" s="264"/>
      <c r="J596" s="264"/>
      <c r="K596" s="264"/>
      <c r="L596" s="265"/>
    </row>
    <row r="597" spans="1:12" ht="19.5" customHeight="1">
      <c r="A597" s="262"/>
      <c r="B597" s="481"/>
      <c r="C597" s="481"/>
      <c r="D597" s="481"/>
      <c r="E597" s="481"/>
      <c r="F597" s="481"/>
      <c r="G597" s="263"/>
      <c r="H597" s="435"/>
      <c r="I597" s="264"/>
      <c r="J597" s="264"/>
      <c r="K597" s="264"/>
      <c r="L597" s="265"/>
    </row>
    <row r="598" spans="1:12" ht="19.5" customHeight="1">
      <c r="A598" s="262"/>
      <c r="B598" s="481"/>
      <c r="C598" s="481"/>
      <c r="D598" s="481"/>
      <c r="E598" s="481"/>
      <c r="F598" s="481"/>
      <c r="G598" s="263"/>
      <c r="H598" s="435"/>
      <c r="I598" s="264"/>
      <c r="J598" s="264"/>
      <c r="K598" s="264"/>
      <c r="L598" s="265"/>
    </row>
    <row r="599" spans="1:12" ht="19.5" customHeight="1">
      <c r="A599" s="262"/>
      <c r="B599" s="481"/>
      <c r="C599" s="481"/>
      <c r="D599" s="481"/>
      <c r="E599" s="481"/>
      <c r="F599" s="481"/>
      <c r="G599" s="263"/>
      <c r="H599" s="435"/>
      <c r="I599" s="264"/>
      <c r="J599" s="264"/>
      <c r="K599" s="264"/>
      <c r="L599" s="265"/>
    </row>
    <row r="600" spans="1:12" ht="19.5" customHeight="1">
      <c r="A600" s="262"/>
      <c r="B600" s="481"/>
      <c r="C600" s="481"/>
      <c r="D600" s="481"/>
      <c r="E600" s="481"/>
      <c r="F600" s="481"/>
      <c r="G600" s="263"/>
      <c r="H600" s="435"/>
      <c r="I600" s="264"/>
      <c r="J600" s="264"/>
      <c r="K600" s="264"/>
      <c r="L600" s="265"/>
    </row>
    <row r="601" spans="1:12" ht="19.5" customHeight="1">
      <c r="A601" s="262"/>
      <c r="B601" s="481"/>
      <c r="C601" s="481"/>
      <c r="D601" s="481"/>
      <c r="E601" s="481"/>
      <c r="F601" s="481"/>
      <c r="G601" s="263"/>
      <c r="H601" s="435"/>
      <c r="I601" s="264"/>
      <c r="J601" s="264"/>
      <c r="K601" s="264"/>
      <c r="L601" s="265"/>
    </row>
    <row r="602" spans="1:12" ht="19.5" customHeight="1">
      <c r="A602" s="262"/>
      <c r="B602" s="481"/>
      <c r="C602" s="481"/>
      <c r="D602" s="481"/>
      <c r="E602" s="481"/>
      <c r="F602" s="481"/>
      <c r="G602" s="263"/>
      <c r="H602" s="435"/>
      <c r="I602" s="264"/>
      <c r="J602" s="264"/>
      <c r="K602" s="264"/>
      <c r="L602" s="265"/>
    </row>
    <row r="603" spans="1:12" ht="19.5" customHeight="1">
      <c r="A603" s="262"/>
      <c r="B603" s="481"/>
      <c r="C603" s="481"/>
      <c r="D603" s="481"/>
      <c r="E603" s="481"/>
      <c r="F603" s="481"/>
      <c r="G603" s="263"/>
      <c r="H603" s="435"/>
      <c r="I603" s="264"/>
      <c r="J603" s="264"/>
      <c r="K603" s="264"/>
      <c r="L603" s="265"/>
    </row>
    <row r="604" spans="1:12" ht="19.5" customHeight="1">
      <c r="A604" s="262"/>
      <c r="B604" s="481"/>
      <c r="C604" s="481"/>
      <c r="D604" s="481"/>
      <c r="E604" s="481"/>
      <c r="F604" s="481"/>
      <c r="G604" s="263"/>
      <c r="H604" s="435"/>
      <c r="I604" s="264"/>
      <c r="J604" s="264"/>
      <c r="K604" s="264"/>
      <c r="L604" s="265"/>
    </row>
    <row r="605" spans="1:12" ht="19.5" customHeight="1">
      <c r="A605" s="262"/>
      <c r="B605" s="481"/>
      <c r="C605" s="481"/>
      <c r="D605" s="481"/>
      <c r="E605" s="481"/>
      <c r="F605" s="481"/>
      <c r="G605" s="263"/>
      <c r="H605" s="435"/>
      <c r="I605" s="264"/>
      <c r="J605" s="264"/>
      <c r="K605" s="264"/>
      <c r="L605" s="265"/>
    </row>
    <row r="606" spans="1:12" ht="19.5" customHeight="1">
      <c r="A606" s="262"/>
      <c r="B606" s="481"/>
      <c r="C606" s="481"/>
      <c r="D606" s="481"/>
      <c r="E606" s="481"/>
      <c r="F606" s="481"/>
      <c r="G606" s="263"/>
      <c r="H606" s="435"/>
      <c r="I606" s="264"/>
      <c r="J606" s="264"/>
      <c r="K606" s="264"/>
      <c r="L606" s="265"/>
    </row>
    <row r="607" spans="1:12" ht="19.5" customHeight="1">
      <c r="A607" s="262"/>
      <c r="B607" s="481"/>
      <c r="C607" s="481"/>
      <c r="D607" s="481"/>
      <c r="E607" s="481"/>
      <c r="F607" s="481"/>
      <c r="G607" s="263"/>
      <c r="H607" s="435"/>
      <c r="I607" s="264"/>
      <c r="J607" s="264"/>
      <c r="K607" s="264"/>
      <c r="L607" s="265"/>
    </row>
    <row r="608" spans="1:12" ht="19.5" customHeight="1">
      <c r="A608" s="262"/>
      <c r="B608" s="481"/>
      <c r="C608" s="481"/>
      <c r="D608" s="481"/>
      <c r="E608" s="481"/>
      <c r="F608" s="481"/>
      <c r="G608" s="263"/>
      <c r="H608" s="435"/>
      <c r="I608" s="264"/>
      <c r="J608" s="264"/>
      <c r="K608" s="264"/>
      <c r="L608" s="265"/>
    </row>
    <row r="609" spans="1:12" ht="19.5" customHeight="1">
      <c r="A609" s="262"/>
      <c r="B609" s="481"/>
      <c r="C609" s="481"/>
      <c r="D609" s="481"/>
      <c r="E609" s="481"/>
      <c r="F609" s="481"/>
      <c r="G609" s="263"/>
      <c r="H609" s="435"/>
      <c r="I609" s="264"/>
      <c r="J609" s="264"/>
      <c r="K609" s="264"/>
      <c r="L609" s="265"/>
    </row>
    <row r="610" spans="1:12" ht="19.5" customHeight="1">
      <c r="A610" s="262"/>
      <c r="B610" s="481"/>
      <c r="C610" s="481"/>
      <c r="D610" s="481"/>
      <c r="E610" s="481"/>
      <c r="F610" s="481"/>
      <c r="G610" s="263"/>
      <c r="H610" s="435"/>
      <c r="I610" s="264"/>
      <c r="J610" s="264"/>
      <c r="K610" s="264"/>
      <c r="L610" s="265"/>
    </row>
    <row r="611" spans="1:12" ht="19.5" customHeight="1">
      <c r="A611" s="262"/>
      <c r="B611" s="481"/>
      <c r="C611" s="481"/>
      <c r="D611" s="481"/>
      <c r="E611" s="481"/>
      <c r="F611" s="481"/>
      <c r="G611" s="263"/>
      <c r="H611" s="435"/>
      <c r="I611" s="264"/>
      <c r="J611" s="264"/>
      <c r="K611" s="264"/>
      <c r="L611" s="265"/>
    </row>
    <row r="612" spans="1:12" ht="19.5" customHeight="1">
      <c r="A612" s="262"/>
      <c r="B612" s="481"/>
      <c r="C612" s="481"/>
      <c r="D612" s="481"/>
      <c r="E612" s="481"/>
      <c r="F612" s="481"/>
      <c r="G612" s="263"/>
      <c r="H612" s="435"/>
      <c r="I612" s="264"/>
      <c r="J612" s="264"/>
      <c r="K612" s="264"/>
      <c r="L612" s="265"/>
    </row>
    <row r="613" spans="1:12" ht="19.5" customHeight="1">
      <c r="A613" s="262"/>
      <c r="B613" s="481"/>
      <c r="C613" s="481"/>
      <c r="D613" s="481"/>
      <c r="E613" s="481"/>
      <c r="F613" s="481"/>
      <c r="G613" s="263"/>
      <c r="H613" s="435"/>
      <c r="I613" s="264"/>
      <c r="J613" s="264"/>
      <c r="K613" s="264"/>
      <c r="L613" s="265"/>
    </row>
    <row r="614" spans="1:12" ht="19.5" customHeight="1">
      <c r="A614" s="262"/>
      <c r="B614" s="481"/>
      <c r="C614" s="481"/>
      <c r="D614" s="481"/>
      <c r="E614" s="481"/>
      <c r="F614" s="481"/>
      <c r="G614" s="263"/>
      <c r="H614" s="435"/>
      <c r="I614" s="264"/>
      <c r="J614" s="264"/>
      <c r="K614" s="264"/>
      <c r="L614" s="265"/>
    </row>
    <row r="615" spans="1:12" ht="19.5" customHeight="1">
      <c r="A615" s="262"/>
      <c r="B615" s="481"/>
      <c r="C615" s="481"/>
      <c r="D615" s="481"/>
      <c r="E615" s="481"/>
      <c r="F615" s="481"/>
      <c r="G615" s="263"/>
      <c r="H615" s="435"/>
      <c r="I615" s="264"/>
      <c r="J615" s="264"/>
      <c r="K615" s="264"/>
      <c r="L615" s="265"/>
    </row>
    <row r="616" spans="1:12" ht="19.5" customHeight="1">
      <c r="A616" s="262"/>
      <c r="B616" s="481"/>
      <c r="C616" s="481"/>
      <c r="D616" s="481"/>
      <c r="E616" s="481"/>
      <c r="F616" s="481"/>
      <c r="G616" s="263"/>
      <c r="H616" s="435"/>
      <c r="I616" s="264"/>
      <c r="J616" s="264"/>
      <c r="K616" s="264"/>
      <c r="L616" s="265"/>
    </row>
    <row r="617" spans="1:12" ht="19.5" customHeight="1">
      <c r="A617" s="262"/>
      <c r="B617" s="481"/>
      <c r="C617" s="481"/>
      <c r="D617" s="481"/>
      <c r="E617" s="481"/>
      <c r="F617" s="481"/>
      <c r="G617" s="263"/>
      <c r="H617" s="435"/>
      <c r="I617" s="264"/>
      <c r="J617" s="264"/>
      <c r="K617" s="264"/>
      <c r="L617" s="265"/>
    </row>
    <row r="618" spans="1:12" ht="19.5" customHeight="1">
      <c r="A618" s="262"/>
      <c r="B618" s="481"/>
      <c r="C618" s="481"/>
      <c r="D618" s="481"/>
      <c r="E618" s="481"/>
      <c r="F618" s="481"/>
      <c r="G618" s="263"/>
      <c r="H618" s="435"/>
      <c r="I618" s="264"/>
      <c r="J618" s="264"/>
      <c r="K618" s="264"/>
      <c r="L618" s="265"/>
    </row>
    <row r="619" spans="1:12" ht="19.5" customHeight="1">
      <c r="A619" s="262"/>
      <c r="B619" s="481"/>
      <c r="C619" s="481"/>
      <c r="D619" s="481"/>
      <c r="E619" s="481"/>
      <c r="F619" s="481"/>
      <c r="G619" s="263"/>
      <c r="H619" s="435"/>
      <c r="I619" s="264"/>
      <c r="J619" s="264"/>
      <c r="K619" s="264"/>
      <c r="L619" s="265"/>
    </row>
    <row r="620" spans="1:12" ht="19.5" customHeight="1">
      <c r="A620" s="262"/>
      <c r="B620" s="481"/>
      <c r="C620" s="481"/>
      <c r="D620" s="481"/>
      <c r="E620" s="481"/>
      <c r="F620" s="481"/>
      <c r="G620" s="263"/>
      <c r="H620" s="435"/>
      <c r="I620" s="264"/>
      <c r="J620" s="264"/>
      <c r="K620" s="264"/>
      <c r="L620" s="265"/>
    </row>
    <row r="621" spans="1:12" ht="19.5" customHeight="1">
      <c r="A621" s="262"/>
      <c r="B621" s="481"/>
      <c r="C621" s="481"/>
      <c r="D621" s="481"/>
      <c r="E621" s="481"/>
      <c r="F621" s="481"/>
      <c r="G621" s="263"/>
      <c r="H621" s="435"/>
      <c r="I621" s="264"/>
      <c r="J621" s="264"/>
      <c r="K621" s="264"/>
      <c r="L621" s="265"/>
    </row>
    <row r="622" spans="1:12" ht="19.5" customHeight="1">
      <c r="A622" s="262"/>
      <c r="B622" s="481"/>
      <c r="C622" s="481"/>
      <c r="D622" s="481"/>
      <c r="E622" s="481"/>
      <c r="F622" s="481"/>
      <c r="G622" s="263"/>
      <c r="H622" s="435"/>
      <c r="I622" s="264"/>
      <c r="J622" s="264"/>
      <c r="K622" s="264"/>
      <c r="L622" s="265"/>
    </row>
    <row r="623" spans="1:12" ht="19.5" customHeight="1">
      <c r="A623" s="262"/>
      <c r="B623" s="481"/>
      <c r="C623" s="481"/>
      <c r="D623" s="481"/>
      <c r="E623" s="481"/>
      <c r="F623" s="481"/>
      <c r="G623" s="263"/>
      <c r="H623" s="435"/>
      <c r="I623" s="264"/>
      <c r="J623" s="264"/>
      <c r="K623" s="264"/>
      <c r="L623" s="265"/>
    </row>
    <row r="624" spans="1:12" ht="19.5" customHeight="1">
      <c r="A624" s="262"/>
      <c r="B624" s="481"/>
      <c r="C624" s="481"/>
      <c r="D624" s="481"/>
      <c r="E624" s="481"/>
      <c r="F624" s="481"/>
      <c r="G624" s="263"/>
      <c r="H624" s="435"/>
      <c r="I624" s="264"/>
      <c r="J624" s="264"/>
      <c r="K624" s="264"/>
      <c r="L624" s="265"/>
    </row>
    <row r="625" spans="1:12" ht="19.5" customHeight="1">
      <c r="A625" s="262"/>
      <c r="B625" s="481"/>
      <c r="C625" s="481"/>
      <c r="D625" s="481"/>
      <c r="E625" s="481"/>
      <c r="F625" s="481"/>
      <c r="G625" s="263"/>
      <c r="H625" s="435"/>
      <c r="I625" s="264"/>
      <c r="J625" s="264"/>
      <c r="K625" s="264"/>
      <c r="L625" s="265"/>
    </row>
    <row r="626" spans="1:12" ht="19.5" customHeight="1">
      <c r="A626" s="262"/>
      <c r="B626" s="481"/>
      <c r="C626" s="481"/>
      <c r="D626" s="481"/>
      <c r="E626" s="481"/>
      <c r="F626" s="481"/>
      <c r="G626" s="263"/>
      <c r="H626" s="435"/>
      <c r="I626" s="264"/>
      <c r="J626" s="264"/>
      <c r="K626" s="264"/>
      <c r="L626" s="265"/>
    </row>
    <row r="627" spans="1:12" ht="19.5" customHeight="1">
      <c r="A627" s="262"/>
      <c r="B627" s="481"/>
      <c r="C627" s="481"/>
      <c r="D627" s="481"/>
      <c r="E627" s="481"/>
      <c r="F627" s="481"/>
      <c r="G627" s="263"/>
      <c r="H627" s="435"/>
      <c r="I627" s="264"/>
      <c r="J627" s="264"/>
      <c r="K627" s="264"/>
      <c r="L627" s="265"/>
    </row>
    <row r="628" spans="1:12" ht="19.5" customHeight="1">
      <c r="A628" s="262"/>
      <c r="B628" s="481"/>
      <c r="C628" s="481"/>
      <c r="D628" s="481"/>
      <c r="E628" s="481"/>
      <c r="F628" s="481"/>
      <c r="G628" s="263"/>
      <c r="H628" s="435"/>
      <c r="I628" s="264"/>
      <c r="J628" s="264"/>
      <c r="K628" s="264"/>
      <c r="L628" s="265"/>
    </row>
    <row r="629" spans="1:12" ht="19.5" customHeight="1">
      <c r="A629" s="262"/>
      <c r="B629" s="481"/>
      <c r="C629" s="481"/>
      <c r="D629" s="481"/>
      <c r="E629" s="481"/>
      <c r="F629" s="481"/>
      <c r="G629" s="263"/>
      <c r="H629" s="435"/>
      <c r="I629" s="264"/>
      <c r="J629" s="264"/>
      <c r="K629" s="264"/>
      <c r="L629" s="265"/>
    </row>
    <row r="630" spans="1:12" ht="19.5" customHeight="1">
      <c r="A630" s="262"/>
      <c r="B630" s="481"/>
      <c r="C630" s="481"/>
      <c r="D630" s="481"/>
      <c r="E630" s="481"/>
      <c r="F630" s="481"/>
      <c r="G630" s="263"/>
      <c r="H630" s="435"/>
      <c r="I630" s="264"/>
      <c r="J630" s="264"/>
      <c r="K630" s="264"/>
      <c r="L630" s="265"/>
    </row>
    <row r="631" spans="1:12" ht="19.5" customHeight="1">
      <c r="A631" s="262"/>
      <c r="B631" s="481"/>
      <c r="C631" s="481"/>
      <c r="D631" s="481"/>
      <c r="E631" s="481"/>
      <c r="F631" s="481"/>
      <c r="G631" s="263"/>
      <c r="H631" s="435"/>
      <c r="I631" s="264"/>
      <c r="J631" s="264"/>
      <c r="K631" s="264"/>
      <c r="L631" s="265"/>
    </row>
    <row r="632" spans="1:12" ht="19.5" customHeight="1">
      <c r="A632" s="262"/>
      <c r="B632" s="481"/>
      <c r="C632" s="481"/>
      <c r="D632" s="481"/>
      <c r="E632" s="481"/>
      <c r="F632" s="481"/>
      <c r="G632" s="263"/>
      <c r="H632" s="435"/>
      <c r="I632" s="264"/>
      <c r="J632" s="264"/>
      <c r="K632" s="264"/>
      <c r="L632" s="265"/>
    </row>
    <row r="633" spans="1:12" ht="19.5" customHeight="1">
      <c r="A633" s="262"/>
      <c r="B633" s="481"/>
      <c r="C633" s="481"/>
      <c r="D633" s="481"/>
      <c r="E633" s="481"/>
      <c r="F633" s="481"/>
      <c r="G633" s="263"/>
      <c r="H633" s="435"/>
      <c r="I633" s="264"/>
      <c r="J633" s="264"/>
      <c r="K633" s="264"/>
      <c r="L633" s="265"/>
    </row>
    <row r="634" spans="1:12" ht="19.5" customHeight="1">
      <c r="A634" s="262"/>
      <c r="B634" s="481"/>
      <c r="C634" s="481"/>
      <c r="D634" s="481"/>
      <c r="E634" s="481"/>
      <c r="F634" s="481"/>
      <c r="G634" s="263"/>
      <c r="H634" s="435"/>
      <c r="I634" s="264"/>
      <c r="J634" s="264"/>
      <c r="K634" s="264"/>
      <c r="L634" s="265"/>
    </row>
    <row r="635" spans="1:12" ht="19.5" customHeight="1">
      <c r="A635" s="262"/>
      <c r="B635" s="481"/>
      <c r="C635" s="481"/>
      <c r="D635" s="481"/>
      <c r="E635" s="481"/>
      <c r="F635" s="481"/>
      <c r="G635" s="263"/>
      <c r="H635" s="435"/>
      <c r="I635" s="264"/>
      <c r="J635" s="264"/>
      <c r="K635" s="264"/>
      <c r="L635" s="265"/>
    </row>
    <row r="636" spans="1:12" ht="19.5" customHeight="1">
      <c r="A636" s="262"/>
      <c r="B636" s="481"/>
      <c r="C636" s="481"/>
      <c r="D636" s="481"/>
      <c r="E636" s="481"/>
      <c r="F636" s="481"/>
      <c r="G636" s="263"/>
      <c r="H636" s="435"/>
      <c r="I636" s="264"/>
      <c r="J636" s="264"/>
      <c r="K636" s="264"/>
      <c r="L636" s="265"/>
    </row>
    <row r="637" spans="1:12" ht="19.5" customHeight="1">
      <c r="A637" s="262"/>
      <c r="B637" s="481"/>
      <c r="C637" s="481"/>
      <c r="D637" s="481"/>
      <c r="E637" s="481"/>
      <c r="F637" s="481"/>
      <c r="G637" s="263"/>
      <c r="H637" s="435"/>
      <c r="I637" s="264"/>
      <c r="J637" s="264"/>
      <c r="K637" s="264"/>
      <c r="L637" s="265"/>
    </row>
    <row r="638" spans="1:12" ht="19.5" customHeight="1">
      <c r="A638" s="262"/>
      <c r="B638" s="481"/>
      <c r="C638" s="481"/>
      <c r="D638" s="481"/>
      <c r="E638" s="481"/>
      <c r="F638" s="481"/>
      <c r="G638" s="263"/>
      <c r="H638" s="435"/>
      <c r="I638" s="264"/>
      <c r="J638" s="264"/>
      <c r="K638" s="264"/>
      <c r="L638" s="265"/>
    </row>
    <row r="639" spans="1:12" ht="19.5" customHeight="1">
      <c r="A639" s="262"/>
      <c r="B639" s="481"/>
      <c r="C639" s="481"/>
      <c r="D639" s="481"/>
      <c r="E639" s="481"/>
      <c r="F639" s="481"/>
      <c r="G639" s="263"/>
      <c r="H639" s="435"/>
      <c r="I639" s="264"/>
      <c r="J639" s="264"/>
      <c r="K639" s="264"/>
      <c r="L639" s="265"/>
    </row>
    <row r="640" spans="1:12" ht="19.5" customHeight="1">
      <c r="A640" s="262"/>
      <c r="B640" s="481"/>
      <c r="C640" s="481"/>
      <c r="D640" s="481"/>
      <c r="E640" s="481"/>
      <c r="F640" s="481"/>
      <c r="G640" s="263"/>
      <c r="H640" s="435"/>
      <c r="I640" s="264"/>
      <c r="J640" s="264"/>
      <c r="K640" s="264"/>
      <c r="L640" s="265"/>
    </row>
    <row r="641" spans="1:12" ht="19.5" customHeight="1">
      <c r="A641" s="262"/>
      <c r="B641" s="481"/>
      <c r="C641" s="481"/>
      <c r="D641" s="481"/>
      <c r="E641" s="481"/>
      <c r="F641" s="481"/>
      <c r="G641" s="263"/>
      <c r="H641" s="435"/>
      <c r="I641" s="264"/>
      <c r="J641" s="264"/>
      <c r="K641" s="264"/>
      <c r="L641" s="265"/>
    </row>
    <row r="642" spans="1:12" ht="19.5" customHeight="1">
      <c r="A642" s="262"/>
      <c r="B642" s="481"/>
      <c r="C642" s="481"/>
      <c r="D642" s="481"/>
      <c r="E642" s="481"/>
      <c r="F642" s="481"/>
      <c r="G642" s="263"/>
      <c r="H642" s="435"/>
      <c r="I642" s="264"/>
      <c r="J642" s="264"/>
      <c r="K642" s="264"/>
      <c r="L642" s="265"/>
    </row>
    <row r="643" spans="1:12" ht="19.5" customHeight="1">
      <c r="A643" s="262"/>
      <c r="B643" s="481"/>
      <c r="C643" s="481"/>
      <c r="D643" s="481"/>
      <c r="E643" s="481"/>
      <c r="F643" s="481"/>
      <c r="G643" s="263"/>
      <c r="H643" s="435"/>
      <c r="I643" s="264"/>
      <c r="J643" s="264"/>
      <c r="K643" s="264"/>
      <c r="L643" s="265"/>
    </row>
    <row r="644" spans="1:12" ht="19.5" customHeight="1">
      <c r="A644" s="262"/>
      <c r="B644" s="481"/>
      <c r="C644" s="481"/>
      <c r="D644" s="481"/>
      <c r="E644" s="481"/>
      <c r="F644" s="481"/>
      <c r="G644" s="263"/>
      <c r="H644" s="435"/>
      <c r="I644" s="264"/>
      <c r="J644" s="264"/>
      <c r="K644" s="264"/>
      <c r="L644" s="265"/>
    </row>
    <row r="645" spans="1:12" ht="19.5" customHeight="1">
      <c r="A645" s="262"/>
      <c r="B645" s="481"/>
      <c r="C645" s="481"/>
      <c r="D645" s="481"/>
      <c r="E645" s="481"/>
      <c r="F645" s="481"/>
      <c r="G645" s="263"/>
      <c r="H645" s="435"/>
      <c r="I645" s="264"/>
      <c r="J645" s="264"/>
      <c r="K645" s="264"/>
      <c r="L645" s="265"/>
    </row>
    <row r="646" spans="1:12" ht="19.5" customHeight="1">
      <c r="A646" s="262"/>
      <c r="B646" s="481"/>
      <c r="C646" s="481"/>
      <c r="D646" s="481"/>
      <c r="E646" s="481"/>
      <c r="F646" s="481"/>
      <c r="G646" s="263"/>
      <c r="H646" s="435"/>
      <c r="I646" s="264"/>
      <c r="J646" s="264"/>
      <c r="K646" s="264"/>
      <c r="L646" s="265"/>
    </row>
    <row r="647" spans="1:12" ht="19.5" customHeight="1">
      <c r="A647" s="262"/>
      <c r="B647" s="481"/>
      <c r="C647" s="481"/>
      <c r="D647" s="481"/>
      <c r="E647" s="481"/>
      <c r="F647" s="481"/>
      <c r="G647" s="263"/>
      <c r="H647" s="435"/>
      <c r="I647" s="264"/>
      <c r="J647" s="264"/>
      <c r="K647" s="264"/>
      <c r="L647" s="265"/>
    </row>
    <row r="648" spans="1:12" ht="19.5" customHeight="1">
      <c r="A648" s="262"/>
      <c r="B648" s="481"/>
      <c r="C648" s="481"/>
      <c r="D648" s="481"/>
      <c r="E648" s="481"/>
      <c r="F648" s="481"/>
      <c r="G648" s="263"/>
      <c r="H648" s="435"/>
      <c r="I648" s="264"/>
      <c r="J648" s="264"/>
      <c r="K648" s="264"/>
      <c r="L648" s="265"/>
    </row>
    <row r="649" spans="1:12" ht="19.5" customHeight="1">
      <c r="A649" s="262"/>
      <c r="B649" s="481"/>
      <c r="C649" s="481"/>
      <c r="D649" s="481"/>
      <c r="E649" s="481"/>
      <c r="F649" s="481"/>
      <c r="G649" s="263"/>
      <c r="H649" s="435"/>
      <c r="I649" s="264"/>
      <c r="J649" s="264"/>
      <c r="K649" s="264"/>
      <c r="L649" s="265"/>
    </row>
    <row r="650" spans="1:12" ht="19.5" customHeight="1">
      <c r="A650" s="262"/>
      <c r="B650" s="481"/>
      <c r="C650" s="481"/>
      <c r="D650" s="481"/>
      <c r="E650" s="481"/>
      <c r="F650" s="481"/>
      <c r="G650" s="263"/>
      <c r="H650" s="435"/>
      <c r="I650" s="264"/>
      <c r="J650" s="264"/>
      <c r="K650" s="264"/>
      <c r="L650" s="265"/>
    </row>
    <row r="651" spans="1:12" ht="19.5" customHeight="1">
      <c r="A651" s="262"/>
      <c r="B651" s="481"/>
      <c r="C651" s="481"/>
      <c r="D651" s="481"/>
      <c r="E651" s="481"/>
      <c r="F651" s="481"/>
      <c r="G651" s="263"/>
      <c r="H651" s="435"/>
      <c r="I651" s="264"/>
      <c r="J651" s="264"/>
      <c r="K651" s="264"/>
      <c r="L651" s="265"/>
    </row>
    <row r="652" spans="1:12" ht="19.5" customHeight="1">
      <c r="A652" s="262"/>
      <c r="B652" s="481"/>
      <c r="C652" s="481"/>
      <c r="D652" s="481"/>
      <c r="E652" s="481"/>
      <c r="F652" s="481"/>
      <c r="G652" s="263"/>
      <c r="H652" s="435"/>
      <c r="I652" s="264"/>
      <c r="J652" s="264"/>
      <c r="K652" s="264"/>
      <c r="L652" s="265"/>
    </row>
    <row r="653" spans="1:12" ht="19.5" customHeight="1">
      <c r="A653" s="262"/>
      <c r="B653" s="481"/>
      <c r="C653" s="481"/>
      <c r="D653" s="481"/>
      <c r="E653" s="481"/>
      <c r="F653" s="481"/>
      <c r="G653" s="263"/>
      <c r="H653" s="435"/>
      <c r="I653" s="264"/>
      <c r="J653" s="264"/>
      <c r="K653" s="264"/>
      <c r="L653" s="265"/>
    </row>
    <row r="654" spans="1:12" ht="19.5" customHeight="1">
      <c r="A654" s="262"/>
      <c r="B654" s="481"/>
      <c r="C654" s="481"/>
      <c r="D654" s="481"/>
      <c r="E654" s="481"/>
      <c r="F654" s="481"/>
      <c r="G654" s="263"/>
      <c r="H654" s="435"/>
      <c r="I654" s="264"/>
      <c r="J654" s="264"/>
      <c r="K654" s="264"/>
      <c r="L654" s="265"/>
    </row>
    <row r="655" spans="1:12" ht="19.5" customHeight="1">
      <c r="A655" s="262"/>
      <c r="B655" s="481"/>
      <c r="C655" s="481"/>
      <c r="D655" s="481"/>
      <c r="E655" s="481"/>
      <c r="F655" s="481"/>
      <c r="G655" s="263"/>
      <c r="H655" s="435"/>
      <c r="I655" s="264"/>
      <c r="J655" s="264"/>
      <c r="K655" s="264"/>
      <c r="L655" s="265"/>
    </row>
    <row r="656" spans="1:12" ht="19.5" customHeight="1">
      <c r="A656" s="262"/>
      <c r="B656" s="481"/>
      <c r="C656" s="481"/>
      <c r="D656" s="481"/>
      <c r="E656" s="481"/>
      <c r="F656" s="481"/>
      <c r="G656" s="263"/>
      <c r="H656" s="435"/>
      <c r="I656" s="264"/>
      <c r="J656" s="264"/>
      <c r="K656" s="264"/>
      <c r="L656" s="265"/>
    </row>
    <row r="657" spans="1:12" ht="19.5" customHeight="1">
      <c r="A657" s="262"/>
      <c r="B657" s="481"/>
      <c r="C657" s="481"/>
      <c r="D657" s="481"/>
      <c r="E657" s="481"/>
      <c r="F657" s="481"/>
      <c r="G657" s="263"/>
      <c r="H657" s="435"/>
      <c r="I657" s="264"/>
      <c r="J657" s="264"/>
      <c r="K657" s="264"/>
      <c r="L657" s="265"/>
    </row>
    <row r="658" spans="1:12" ht="19.5" customHeight="1">
      <c r="A658" s="262"/>
      <c r="B658" s="481"/>
      <c r="C658" s="481"/>
      <c r="D658" s="481"/>
      <c r="E658" s="481"/>
      <c r="F658" s="481"/>
      <c r="G658" s="263"/>
      <c r="H658" s="435"/>
      <c r="I658" s="264"/>
      <c r="J658" s="264"/>
      <c r="K658" s="264"/>
      <c r="L658" s="265"/>
    </row>
    <row r="659" spans="1:12" ht="19.5" customHeight="1">
      <c r="A659" s="262"/>
      <c r="B659" s="481"/>
      <c r="C659" s="481"/>
      <c r="D659" s="481"/>
      <c r="E659" s="481"/>
      <c r="F659" s="481"/>
      <c r="G659" s="263"/>
      <c r="H659" s="435"/>
      <c r="I659" s="264"/>
      <c r="J659" s="264"/>
      <c r="K659" s="264"/>
      <c r="L659" s="265"/>
    </row>
    <row r="660" spans="1:12" ht="19.5" customHeight="1">
      <c r="A660" s="262"/>
      <c r="B660" s="481"/>
      <c r="C660" s="481"/>
      <c r="D660" s="481"/>
      <c r="E660" s="481"/>
      <c r="F660" s="481"/>
      <c r="G660" s="263"/>
      <c r="H660" s="435"/>
      <c r="I660" s="264"/>
      <c r="J660" s="264"/>
      <c r="K660" s="264"/>
      <c r="L660" s="265"/>
    </row>
    <row r="661" spans="1:12" ht="19.5" customHeight="1">
      <c r="A661" s="262"/>
      <c r="B661" s="481"/>
      <c r="C661" s="481"/>
      <c r="D661" s="481"/>
      <c r="E661" s="481"/>
      <c r="F661" s="481"/>
      <c r="G661" s="263"/>
      <c r="H661" s="435"/>
      <c r="I661" s="264"/>
      <c r="J661" s="264"/>
      <c r="K661" s="264"/>
      <c r="L661" s="265"/>
    </row>
    <row r="662" spans="1:12" ht="19.5" customHeight="1">
      <c r="A662" s="262"/>
      <c r="B662" s="481"/>
      <c r="C662" s="481"/>
      <c r="D662" s="481"/>
      <c r="E662" s="481"/>
      <c r="F662" s="481"/>
      <c r="G662" s="263"/>
      <c r="H662" s="435"/>
      <c r="I662" s="264"/>
      <c r="J662" s="264"/>
      <c r="K662" s="264"/>
      <c r="L662" s="265"/>
    </row>
    <row r="663" spans="1:12" ht="19.5" customHeight="1">
      <c r="A663" s="262"/>
      <c r="B663" s="481"/>
      <c r="C663" s="481"/>
      <c r="D663" s="481"/>
      <c r="E663" s="481"/>
      <c r="F663" s="481"/>
      <c r="G663" s="263"/>
      <c r="H663" s="435"/>
      <c r="I663" s="264"/>
      <c r="J663" s="264"/>
      <c r="K663" s="264"/>
      <c r="L663" s="265"/>
    </row>
    <row r="664" spans="1:12" ht="19.5" customHeight="1">
      <c r="A664" s="262"/>
      <c r="B664" s="481"/>
      <c r="C664" s="481"/>
      <c r="D664" s="481"/>
      <c r="E664" s="481"/>
      <c r="F664" s="481"/>
      <c r="G664" s="263"/>
      <c r="H664" s="435"/>
      <c r="I664" s="264"/>
      <c r="J664" s="264"/>
      <c r="K664" s="264"/>
      <c r="L664" s="265"/>
    </row>
    <row r="665" spans="1:12" ht="19.5" customHeight="1">
      <c r="A665" s="262"/>
      <c r="B665" s="481"/>
      <c r="C665" s="481"/>
      <c r="D665" s="481"/>
      <c r="E665" s="481"/>
      <c r="F665" s="481"/>
      <c r="G665" s="263"/>
      <c r="H665" s="435"/>
      <c r="I665" s="264"/>
      <c r="J665" s="264"/>
      <c r="K665" s="264"/>
      <c r="L665" s="265"/>
    </row>
    <row r="666" spans="1:12" ht="19.5" customHeight="1">
      <c r="A666" s="262"/>
      <c r="B666" s="481"/>
      <c r="C666" s="481"/>
      <c r="D666" s="481"/>
      <c r="E666" s="481"/>
      <c r="F666" s="481"/>
      <c r="G666" s="263"/>
      <c r="H666" s="435"/>
      <c r="I666" s="264"/>
      <c r="J666" s="264"/>
      <c r="K666" s="264"/>
      <c r="L666" s="265"/>
    </row>
    <row r="667" spans="1:12" ht="19.5" customHeight="1">
      <c r="A667" s="262"/>
      <c r="B667" s="481"/>
      <c r="C667" s="481"/>
      <c r="D667" s="481"/>
      <c r="E667" s="481"/>
      <c r="F667" s="481"/>
      <c r="G667" s="263"/>
      <c r="H667" s="435"/>
      <c r="I667" s="264"/>
      <c r="J667" s="264"/>
      <c r="K667" s="264"/>
      <c r="L667" s="265"/>
    </row>
    <row r="668" spans="1:12" ht="19.5" customHeight="1">
      <c r="A668" s="262"/>
      <c r="B668" s="481"/>
      <c r="C668" s="481"/>
      <c r="D668" s="481"/>
      <c r="E668" s="481"/>
      <c r="F668" s="481"/>
      <c r="G668" s="263"/>
      <c r="H668" s="435"/>
      <c r="I668" s="264"/>
      <c r="J668" s="264"/>
      <c r="K668" s="264"/>
      <c r="L668" s="265"/>
    </row>
    <row r="669" spans="1:12" ht="19.5" customHeight="1">
      <c r="A669" s="262"/>
      <c r="B669" s="481"/>
      <c r="C669" s="481"/>
      <c r="D669" s="481"/>
      <c r="E669" s="481"/>
      <c r="F669" s="481"/>
      <c r="G669" s="263"/>
      <c r="H669" s="435"/>
      <c r="I669" s="264"/>
      <c r="J669" s="264"/>
      <c r="K669" s="264"/>
      <c r="L669" s="265"/>
    </row>
    <row r="670" spans="1:12" ht="19.5" customHeight="1">
      <c r="A670" s="262"/>
      <c r="B670" s="481"/>
      <c r="C670" s="481"/>
      <c r="D670" s="481"/>
      <c r="E670" s="481"/>
      <c r="F670" s="481"/>
      <c r="G670" s="263"/>
      <c r="H670" s="435"/>
      <c r="I670" s="264"/>
      <c r="J670" s="264"/>
      <c r="K670" s="264"/>
      <c r="L670" s="265"/>
    </row>
    <row r="671" spans="1:12" ht="19.5" customHeight="1">
      <c r="A671" s="262"/>
      <c r="B671" s="481"/>
      <c r="C671" s="481"/>
      <c r="D671" s="481"/>
      <c r="E671" s="481"/>
      <c r="F671" s="481"/>
      <c r="G671" s="263"/>
      <c r="H671" s="435"/>
      <c r="I671" s="264"/>
      <c r="J671" s="264"/>
      <c r="K671" s="264"/>
      <c r="L671" s="265"/>
    </row>
    <row r="672" spans="1:12" ht="19.5" customHeight="1">
      <c r="A672" s="262"/>
      <c r="B672" s="481"/>
      <c r="C672" s="481"/>
      <c r="D672" s="481"/>
      <c r="E672" s="481"/>
      <c r="F672" s="481"/>
      <c r="G672" s="263"/>
      <c r="H672" s="435"/>
      <c r="I672" s="264"/>
      <c r="J672" s="264"/>
      <c r="K672" s="264"/>
      <c r="L672" s="265"/>
    </row>
    <row r="673" spans="1:12" ht="19.5" customHeight="1">
      <c r="A673" s="262"/>
      <c r="B673" s="481"/>
      <c r="C673" s="481"/>
      <c r="D673" s="481"/>
      <c r="E673" s="481"/>
      <c r="F673" s="481"/>
      <c r="G673" s="263"/>
      <c r="H673" s="435"/>
      <c r="I673" s="264"/>
      <c r="J673" s="264"/>
      <c r="K673" s="264"/>
      <c r="L673" s="265"/>
    </row>
    <row r="674" spans="1:12" ht="19.5" customHeight="1">
      <c r="A674" s="262"/>
      <c r="B674" s="481"/>
      <c r="C674" s="481"/>
      <c r="D674" s="481"/>
      <c r="E674" s="481"/>
      <c r="F674" s="481"/>
      <c r="G674" s="263"/>
      <c r="H674" s="435"/>
      <c r="I674" s="264"/>
      <c r="J674" s="264"/>
      <c r="K674" s="264"/>
      <c r="L674" s="265"/>
    </row>
    <row r="675" spans="1:12" ht="19.5" customHeight="1">
      <c r="A675" s="262"/>
      <c r="B675" s="481"/>
      <c r="C675" s="481"/>
      <c r="D675" s="481"/>
      <c r="E675" s="481"/>
      <c r="F675" s="481"/>
      <c r="G675" s="263"/>
      <c r="H675" s="435"/>
      <c r="I675" s="264"/>
      <c r="J675" s="264"/>
      <c r="K675" s="264"/>
      <c r="L675" s="265"/>
    </row>
    <row r="676" spans="1:12" ht="19.5" customHeight="1">
      <c r="A676" s="262"/>
      <c r="B676" s="481"/>
      <c r="C676" s="481"/>
      <c r="D676" s="481"/>
      <c r="E676" s="481"/>
      <c r="F676" s="481"/>
      <c r="G676" s="263"/>
      <c r="H676" s="435"/>
      <c r="I676" s="264"/>
      <c r="J676" s="264"/>
      <c r="K676" s="264"/>
      <c r="L676" s="265"/>
    </row>
    <row r="677" spans="1:12" ht="19.5" customHeight="1">
      <c r="A677" s="262"/>
      <c r="B677" s="481"/>
      <c r="C677" s="481"/>
      <c r="D677" s="481"/>
      <c r="E677" s="481"/>
      <c r="F677" s="481"/>
      <c r="G677" s="263"/>
      <c r="H677" s="435"/>
      <c r="I677" s="264"/>
      <c r="J677" s="264"/>
      <c r="K677" s="264"/>
      <c r="L677" s="265"/>
    </row>
    <row r="678" spans="1:12" ht="19.5" customHeight="1">
      <c r="A678" s="262"/>
      <c r="B678" s="481"/>
      <c r="C678" s="481"/>
      <c r="D678" s="481"/>
      <c r="E678" s="481"/>
      <c r="F678" s="481"/>
      <c r="G678" s="263"/>
      <c r="H678" s="435"/>
      <c r="I678" s="264"/>
      <c r="J678" s="264"/>
      <c r="K678" s="264"/>
      <c r="L678" s="265"/>
    </row>
    <row r="679" spans="1:12" ht="19.5" customHeight="1">
      <c r="A679" s="262"/>
      <c r="B679" s="481"/>
      <c r="C679" s="481"/>
      <c r="D679" s="481"/>
      <c r="E679" s="481"/>
      <c r="F679" s="481"/>
      <c r="G679" s="263"/>
      <c r="H679" s="435"/>
      <c r="I679" s="264"/>
      <c r="J679" s="264"/>
      <c r="K679" s="264"/>
      <c r="L679" s="265"/>
    </row>
    <row r="680" spans="1:12" ht="19.5" customHeight="1">
      <c r="A680" s="262"/>
      <c r="B680" s="481"/>
      <c r="C680" s="481"/>
      <c r="D680" s="481"/>
      <c r="E680" s="481"/>
      <c r="F680" s="481"/>
      <c r="G680" s="263"/>
      <c r="H680" s="435"/>
      <c r="I680" s="264"/>
      <c r="J680" s="264"/>
      <c r="K680" s="264"/>
      <c r="L680" s="265"/>
    </row>
    <row r="681" spans="1:12" ht="19.5" customHeight="1">
      <c r="A681" s="262"/>
      <c r="B681" s="481"/>
      <c r="C681" s="481"/>
      <c r="D681" s="481"/>
      <c r="E681" s="481"/>
      <c r="F681" s="481"/>
      <c r="G681" s="263"/>
      <c r="H681" s="435"/>
      <c r="I681" s="264"/>
      <c r="J681" s="264"/>
      <c r="K681" s="264"/>
      <c r="L681" s="265"/>
    </row>
    <row r="682" spans="1:12" ht="19.5" customHeight="1">
      <c r="A682" s="262"/>
      <c r="B682" s="481"/>
      <c r="C682" s="481"/>
      <c r="D682" s="481"/>
      <c r="E682" s="481"/>
      <c r="F682" s="481"/>
      <c r="G682" s="263"/>
      <c r="H682" s="435"/>
      <c r="I682" s="264"/>
      <c r="J682" s="264"/>
      <c r="K682" s="264"/>
      <c r="L682" s="265"/>
    </row>
    <row r="683" spans="1:12" ht="19.5" customHeight="1">
      <c r="A683" s="262"/>
      <c r="B683" s="481"/>
      <c r="C683" s="481"/>
      <c r="D683" s="481"/>
      <c r="E683" s="481"/>
      <c r="F683" s="481"/>
      <c r="G683" s="263"/>
      <c r="H683" s="435"/>
      <c r="I683" s="264"/>
      <c r="J683" s="264"/>
      <c r="K683" s="264"/>
      <c r="L683" s="265"/>
    </row>
    <row r="684" spans="1:12" ht="19.5" customHeight="1">
      <c r="A684" s="262"/>
      <c r="B684" s="481"/>
      <c r="C684" s="481"/>
      <c r="D684" s="481"/>
      <c r="E684" s="481"/>
      <c r="F684" s="481"/>
      <c r="G684" s="263"/>
      <c r="H684" s="435"/>
      <c r="I684" s="264"/>
      <c r="J684" s="264"/>
      <c r="K684" s="264"/>
      <c r="L684" s="265"/>
    </row>
    <row r="685" spans="1:12" ht="19.5" customHeight="1">
      <c r="A685" s="262"/>
      <c r="B685" s="481"/>
      <c r="C685" s="481"/>
      <c r="D685" s="481"/>
      <c r="E685" s="481"/>
      <c r="F685" s="481"/>
      <c r="G685" s="263"/>
      <c r="H685" s="435"/>
      <c r="I685" s="264"/>
      <c r="J685" s="264"/>
      <c r="K685" s="264"/>
      <c r="L685" s="265"/>
    </row>
    <row r="686" spans="1:12" ht="19.5" customHeight="1">
      <c r="A686" s="262"/>
      <c r="B686" s="481"/>
      <c r="C686" s="481"/>
      <c r="D686" s="481"/>
      <c r="E686" s="481"/>
      <c r="F686" s="481"/>
      <c r="G686" s="263"/>
      <c r="H686" s="435"/>
      <c r="I686" s="264"/>
      <c r="J686" s="264"/>
      <c r="K686" s="264"/>
      <c r="L686" s="265"/>
    </row>
    <row r="687" spans="1:12" ht="19.5" customHeight="1">
      <c r="A687" s="262"/>
      <c r="B687" s="481"/>
      <c r="C687" s="481"/>
      <c r="D687" s="481"/>
      <c r="E687" s="481"/>
      <c r="F687" s="481"/>
      <c r="G687" s="263"/>
      <c r="H687" s="435"/>
      <c r="I687" s="264"/>
      <c r="J687" s="264"/>
      <c r="K687" s="264"/>
      <c r="L687" s="265"/>
    </row>
    <row r="688" spans="1:12" ht="19.5" customHeight="1">
      <c r="A688" s="262"/>
      <c r="B688" s="481"/>
      <c r="C688" s="481"/>
      <c r="D688" s="481"/>
      <c r="E688" s="481"/>
      <c r="F688" s="481"/>
      <c r="G688" s="263"/>
      <c r="H688" s="435"/>
      <c r="I688" s="264"/>
      <c r="J688" s="264"/>
      <c r="K688" s="264"/>
      <c r="L688" s="265"/>
    </row>
    <row r="689" spans="1:12" ht="19.5" customHeight="1">
      <c r="A689" s="262"/>
      <c r="B689" s="481"/>
      <c r="C689" s="481"/>
      <c r="D689" s="481"/>
      <c r="E689" s="481"/>
      <c r="F689" s="481"/>
      <c r="G689" s="263"/>
      <c r="H689" s="435"/>
      <c r="I689" s="264"/>
      <c r="J689" s="264"/>
      <c r="K689" s="264"/>
      <c r="L689" s="265"/>
    </row>
    <row r="690" spans="1:12" ht="19.5" customHeight="1">
      <c r="A690" s="262"/>
      <c r="B690" s="481"/>
      <c r="C690" s="481"/>
      <c r="D690" s="481"/>
      <c r="E690" s="481"/>
      <c r="F690" s="481"/>
      <c r="G690" s="263"/>
      <c r="H690" s="435"/>
      <c r="I690" s="264"/>
      <c r="J690" s="264"/>
      <c r="K690" s="264"/>
      <c r="L690" s="265"/>
    </row>
    <row r="691" spans="1:12" ht="19.5" customHeight="1">
      <c r="A691" s="262"/>
      <c r="B691" s="481"/>
      <c r="C691" s="481"/>
      <c r="D691" s="481"/>
      <c r="E691" s="481"/>
      <c r="F691" s="481"/>
      <c r="G691" s="263"/>
      <c r="H691" s="435"/>
      <c r="I691" s="264"/>
      <c r="J691" s="264"/>
      <c r="K691" s="264"/>
      <c r="L691" s="265"/>
    </row>
    <row r="692" spans="1:12" ht="19.5" customHeight="1">
      <c r="A692" s="262"/>
      <c r="B692" s="481"/>
      <c r="C692" s="481"/>
      <c r="D692" s="481"/>
      <c r="E692" s="481"/>
      <c r="F692" s="481"/>
      <c r="G692" s="263"/>
      <c r="H692" s="435"/>
      <c r="I692" s="264"/>
      <c r="J692" s="264"/>
      <c r="K692" s="264"/>
      <c r="L692" s="265"/>
    </row>
    <row r="693" spans="1:12" ht="19.5" customHeight="1">
      <c r="A693" s="262"/>
      <c r="B693" s="481"/>
      <c r="C693" s="481"/>
      <c r="D693" s="481"/>
      <c r="E693" s="481"/>
      <c r="F693" s="481"/>
      <c r="G693" s="263"/>
      <c r="H693" s="435"/>
      <c r="I693" s="264"/>
      <c r="J693" s="264"/>
      <c r="K693" s="264"/>
      <c r="L693" s="265"/>
    </row>
    <row r="694" spans="1:12" ht="19.5" customHeight="1">
      <c r="A694" s="262"/>
      <c r="B694" s="481"/>
      <c r="C694" s="481"/>
      <c r="D694" s="481"/>
      <c r="E694" s="481"/>
      <c r="F694" s="481"/>
      <c r="G694" s="263"/>
      <c r="H694" s="435"/>
      <c r="I694" s="264"/>
      <c r="J694" s="264"/>
      <c r="K694" s="264"/>
      <c r="L694" s="265"/>
    </row>
    <row r="695" spans="1:12" ht="19.5" customHeight="1">
      <c r="A695" s="262"/>
      <c r="B695" s="481"/>
      <c r="C695" s="481"/>
      <c r="D695" s="481"/>
      <c r="E695" s="481"/>
      <c r="F695" s="481"/>
      <c r="G695" s="263"/>
      <c r="H695" s="435"/>
      <c r="I695" s="264"/>
      <c r="J695" s="264"/>
      <c r="K695" s="264"/>
      <c r="L695" s="265"/>
    </row>
    <row r="696" spans="1:12" ht="19.5" customHeight="1">
      <c r="A696" s="262"/>
      <c r="B696" s="481"/>
      <c r="C696" s="481"/>
      <c r="D696" s="481"/>
      <c r="E696" s="481"/>
      <c r="F696" s="481"/>
      <c r="G696" s="263"/>
      <c r="H696" s="435"/>
      <c r="I696" s="264"/>
      <c r="J696" s="264"/>
      <c r="K696" s="264"/>
      <c r="L696" s="265"/>
    </row>
    <row r="697" spans="1:12" ht="19.5" customHeight="1">
      <c r="A697" s="262"/>
      <c r="B697" s="481"/>
      <c r="C697" s="481"/>
      <c r="D697" s="481"/>
      <c r="E697" s="481"/>
      <c r="F697" s="481"/>
      <c r="G697" s="263"/>
      <c r="H697" s="435"/>
      <c r="I697" s="264"/>
      <c r="J697" s="264"/>
      <c r="K697" s="264"/>
      <c r="L697" s="265"/>
    </row>
    <row r="698" spans="1:12" ht="19.5" customHeight="1">
      <c r="A698" s="262"/>
      <c r="B698" s="481"/>
      <c r="C698" s="481"/>
      <c r="D698" s="481"/>
      <c r="E698" s="481"/>
      <c r="F698" s="481"/>
      <c r="G698" s="263"/>
      <c r="H698" s="435"/>
      <c r="I698" s="264"/>
      <c r="J698" s="264"/>
      <c r="K698" s="264"/>
      <c r="L698" s="265"/>
    </row>
    <row r="699" spans="1:12" ht="19.5" customHeight="1">
      <c r="A699" s="262"/>
      <c r="B699" s="481"/>
      <c r="C699" s="481"/>
      <c r="D699" s="481"/>
      <c r="E699" s="481"/>
      <c r="F699" s="481"/>
      <c r="G699" s="263"/>
      <c r="H699" s="435"/>
      <c r="I699" s="264"/>
      <c r="J699" s="264"/>
      <c r="K699" s="264"/>
      <c r="L699" s="265"/>
    </row>
    <row r="700" spans="1:12" ht="19.5" customHeight="1">
      <c r="A700" s="262"/>
      <c r="B700" s="481"/>
      <c r="C700" s="481"/>
      <c r="D700" s="481"/>
      <c r="E700" s="481"/>
      <c r="F700" s="481"/>
      <c r="G700" s="263"/>
      <c r="H700" s="435"/>
      <c r="I700" s="264"/>
      <c r="J700" s="264"/>
      <c r="K700" s="264"/>
      <c r="L700" s="265"/>
    </row>
    <row r="701" spans="1:12" ht="19.5" customHeight="1">
      <c r="A701" s="262"/>
      <c r="B701" s="481"/>
      <c r="C701" s="481"/>
      <c r="D701" s="481"/>
      <c r="E701" s="481"/>
      <c r="F701" s="481"/>
      <c r="G701" s="263"/>
      <c r="H701" s="435"/>
      <c r="I701" s="264"/>
      <c r="J701" s="264"/>
      <c r="K701" s="264"/>
      <c r="L701" s="265"/>
    </row>
    <row r="702" spans="1:12" ht="19.5" customHeight="1">
      <c r="A702" s="262"/>
      <c r="B702" s="481"/>
      <c r="C702" s="481"/>
      <c r="D702" s="481"/>
      <c r="E702" s="481"/>
      <c r="F702" s="481"/>
      <c r="G702" s="263"/>
      <c r="H702" s="435"/>
      <c r="I702" s="264"/>
      <c r="J702" s="264"/>
      <c r="K702" s="264"/>
      <c r="L702" s="265"/>
    </row>
    <row r="703" spans="1:12" ht="19.5" customHeight="1">
      <c r="A703" s="262"/>
      <c r="B703" s="481"/>
      <c r="C703" s="481"/>
      <c r="D703" s="481"/>
      <c r="E703" s="481"/>
      <c r="F703" s="481"/>
      <c r="G703" s="263"/>
      <c r="H703" s="435"/>
      <c r="I703" s="264"/>
      <c r="J703" s="264"/>
      <c r="K703" s="264"/>
      <c r="L703" s="265"/>
    </row>
    <row r="704" spans="1:12" ht="19.5" customHeight="1">
      <c r="A704" s="262"/>
      <c r="B704" s="481"/>
      <c r="C704" s="481"/>
      <c r="D704" s="481"/>
      <c r="E704" s="481"/>
      <c r="F704" s="481"/>
      <c r="G704" s="263"/>
      <c r="H704" s="435"/>
      <c r="I704" s="264"/>
      <c r="J704" s="264"/>
      <c r="K704" s="264"/>
      <c r="L704" s="265"/>
    </row>
    <row r="705" spans="1:12" ht="19.5" customHeight="1">
      <c r="A705" s="262"/>
      <c r="B705" s="481"/>
      <c r="C705" s="481"/>
      <c r="D705" s="481"/>
      <c r="E705" s="481"/>
      <c r="F705" s="481"/>
      <c r="G705" s="263"/>
      <c r="H705" s="435"/>
      <c r="I705" s="264"/>
      <c r="J705" s="264"/>
      <c r="K705" s="264"/>
      <c r="L705" s="265"/>
    </row>
    <row r="706" spans="1:12" ht="19.5" customHeight="1">
      <c r="A706" s="262"/>
      <c r="B706" s="481"/>
      <c r="C706" s="481"/>
      <c r="D706" s="481"/>
      <c r="E706" s="481"/>
      <c r="F706" s="481"/>
      <c r="G706" s="263"/>
      <c r="H706" s="435"/>
      <c r="I706" s="264"/>
      <c r="J706" s="264"/>
      <c r="K706" s="264"/>
      <c r="L706" s="265"/>
    </row>
    <row r="707" spans="1:12" ht="19.5" customHeight="1">
      <c r="A707" s="262"/>
      <c r="B707" s="481"/>
      <c r="C707" s="481"/>
      <c r="D707" s="481"/>
      <c r="E707" s="481"/>
      <c r="F707" s="481"/>
      <c r="G707" s="263"/>
      <c r="H707" s="435"/>
      <c r="I707" s="264"/>
      <c r="J707" s="264"/>
      <c r="K707" s="264"/>
      <c r="L707" s="265"/>
    </row>
    <row r="708" spans="1:12" ht="19.5" customHeight="1">
      <c r="A708" s="262"/>
      <c r="B708" s="481"/>
      <c r="C708" s="481"/>
      <c r="D708" s="481"/>
      <c r="E708" s="481"/>
      <c r="F708" s="481"/>
      <c r="G708" s="263"/>
      <c r="H708" s="435"/>
      <c r="I708" s="264"/>
      <c r="J708" s="264"/>
      <c r="K708" s="264"/>
      <c r="L708" s="265"/>
    </row>
    <row r="709" spans="1:12" ht="19.5" customHeight="1">
      <c r="A709" s="262"/>
      <c r="B709" s="481"/>
      <c r="C709" s="481"/>
      <c r="D709" s="481"/>
      <c r="E709" s="481"/>
      <c r="F709" s="481"/>
      <c r="G709" s="263"/>
      <c r="H709" s="435"/>
      <c r="I709" s="264"/>
      <c r="J709" s="264"/>
      <c r="K709" s="264"/>
      <c r="L709" s="265"/>
    </row>
    <row r="710" spans="1:12" ht="19.5" customHeight="1">
      <c r="A710" s="262"/>
      <c r="B710" s="481"/>
      <c r="C710" s="481"/>
      <c r="D710" s="481"/>
      <c r="E710" s="481"/>
      <c r="F710" s="481"/>
      <c r="G710" s="263"/>
      <c r="H710" s="435"/>
      <c r="I710" s="264"/>
      <c r="J710" s="264"/>
      <c r="K710" s="264"/>
      <c r="L710" s="265"/>
    </row>
    <row r="711" spans="1:12" ht="19.5" customHeight="1">
      <c r="A711" s="262"/>
      <c r="B711" s="481"/>
      <c r="C711" s="481"/>
      <c r="D711" s="481"/>
      <c r="E711" s="481"/>
      <c r="F711" s="481"/>
      <c r="G711" s="263"/>
      <c r="H711" s="435"/>
      <c r="I711" s="264"/>
      <c r="J711" s="264"/>
      <c r="K711" s="264"/>
      <c r="L711" s="265"/>
    </row>
    <row r="712" spans="1:12" ht="19.5" customHeight="1">
      <c r="A712" s="262"/>
      <c r="B712" s="481"/>
      <c r="C712" s="481"/>
      <c r="D712" s="481"/>
      <c r="E712" s="481"/>
      <c r="F712" s="481"/>
      <c r="G712" s="263"/>
      <c r="H712" s="435"/>
      <c r="I712" s="264"/>
      <c r="J712" s="264"/>
      <c r="K712" s="264"/>
      <c r="L712" s="265"/>
    </row>
    <row r="713" spans="1:12" ht="19.5" customHeight="1">
      <c r="A713" s="262"/>
      <c r="B713" s="481"/>
      <c r="C713" s="481"/>
      <c r="D713" s="481"/>
      <c r="E713" s="481"/>
      <c r="F713" s="481"/>
      <c r="G713" s="263"/>
      <c r="H713" s="435"/>
      <c r="I713" s="264"/>
      <c r="J713" s="264"/>
      <c r="K713" s="264"/>
      <c r="L713" s="265"/>
    </row>
    <row r="714" spans="1:12" ht="19.5" customHeight="1">
      <c r="A714" s="262"/>
      <c r="B714" s="481"/>
      <c r="C714" s="481"/>
      <c r="D714" s="481"/>
      <c r="E714" s="481"/>
      <c r="F714" s="481"/>
      <c r="G714" s="263"/>
      <c r="H714" s="435"/>
      <c r="I714" s="264"/>
      <c r="J714" s="264"/>
      <c r="K714" s="264"/>
      <c r="L714" s="265"/>
    </row>
    <row r="715" spans="1:12" ht="19.5" customHeight="1">
      <c r="A715" s="262"/>
      <c r="B715" s="481"/>
      <c r="C715" s="481"/>
      <c r="D715" s="481"/>
      <c r="E715" s="481"/>
      <c r="F715" s="481"/>
      <c r="G715" s="263"/>
      <c r="H715" s="435"/>
      <c r="I715" s="264"/>
      <c r="J715" s="264"/>
      <c r="K715" s="264"/>
      <c r="L715" s="265"/>
    </row>
    <row r="716" spans="1:12" ht="19.5" customHeight="1">
      <c r="A716" s="262"/>
      <c r="B716" s="481"/>
      <c r="C716" s="481"/>
      <c r="D716" s="481"/>
      <c r="E716" s="481"/>
      <c r="F716" s="481"/>
      <c r="G716" s="263"/>
      <c r="H716" s="435"/>
      <c r="I716" s="264"/>
      <c r="J716" s="264"/>
      <c r="K716" s="264"/>
      <c r="L716" s="265"/>
    </row>
    <row r="717" spans="1:12" ht="19.5" customHeight="1">
      <c r="A717" s="262"/>
      <c r="B717" s="481"/>
      <c r="C717" s="481"/>
      <c r="D717" s="481"/>
      <c r="E717" s="481"/>
      <c r="F717" s="481"/>
      <c r="G717" s="263"/>
      <c r="H717" s="435"/>
      <c r="I717" s="264"/>
      <c r="J717" s="264"/>
      <c r="K717" s="264"/>
      <c r="L717" s="265"/>
    </row>
    <row r="718" spans="1:12" ht="19.5" customHeight="1">
      <c r="A718" s="262"/>
      <c r="B718" s="481"/>
      <c r="C718" s="481"/>
      <c r="D718" s="481"/>
      <c r="E718" s="481"/>
      <c r="F718" s="481"/>
      <c r="G718" s="263"/>
      <c r="H718" s="435"/>
      <c r="I718" s="264"/>
      <c r="J718" s="264"/>
      <c r="K718" s="264"/>
      <c r="L718" s="265"/>
    </row>
    <row r="719" spans="1:12" ht="19.5" customHeight="1">
      <c r="A719" s="262"/>
      <c r="B719" s="481"/>
      <c r="C719" s="481"/>
      <c r="D719" s="481"/>
      <c r="E719" s="481"/>
      <c r="F719" s="481"/>
      <c r="G719" s="263"/>
      <c r="H719" s="435"/>
      <c r="I719" s="264"/>
      <c r="J719" s="264"/>
      <c r="K719" s="264"/>
      <c r="L719" s="265"/>
    </row>
    <row r="720" spans="1:12" ht="19.5" customHeight="1">
      <c r="A720" s="262"/>
      <c r="B720" s="481"/>
      <c r="C720" s="481"/>
      <c r="D720" s="481"/>
      <c r="E720" s="481"/>
      <c r="F720" s="481"/>
      <c r="G720" s="263"/>
      <c r="H720" s="435"/>
      <c r="I720" s="264"/>
      <c r="J720" s="264"/>
      <c r="K720" s="264"/>
      <c r="L720" s="265"/>
    </row>
    <row r="721" spans="1:12" ht="19.5" customHeight="1">
      <c r="A721" s="262"/>
      <c r="B721" s="481"/>
      <c r="C721" s="481"/>
      <c r="D721" s="481"/>
      <c r="E721" s="481"/>
      <c r="F721" s="481"/>
      <c r="G721" s="263"/>
      <c r="H721" s="435"/>
      <c r="I721" s="264"/>
      <c r="J721" s="264"/>
      <c r="K721" s="264"/>
      <c r="L721" s="265"/>
    </row>
    <row r="722" spans="1:12" ht="19.5" customHeight="1">
      <c r="A722" s="262"/>
      <c r="B722" s="481"/>
      <c r="C722" s="481"/>
      <c r="D722" s="481"/>
      <c r="E722" s="481"/>
      <c r="F722" s="481"/>
      <c r="G722" s="263"/>
      <c r="H722" s="435"/>
      <c r="I722" s="264"/>
      <c r="J722" s="264"/>
      <c r="K722" s="264"/>
      <c r="L722" s="265"/>
    </row>
    <row r="723" spans="1:12" ht="19.5" customHeight="1">
      <c r="A723" s="262"/>
      <c r="B723" s="481"/>
      <c r="C723" s="481"/>
      <c r="D723" s="481"/>
      <c r="E723" s="481"/>
      <c r="F723" s="481"/>
      <c r="G723" s="263"/>
      <c r="H723" s="435"/>
      <c r="I723" s="264"/>
      <c r="J723" s="264"/>
      <c r="K723" s="264"/>
      <c r="L723" s="265"/>
    </row>
    <row r="724" spans="1:12" ht="19.5" customHeight="1">
      <c r="A724" s="262"/>
      <c r="B724" s="481"/>
      <c r="C724" s="481"/>
      <c r="D724" s="481"/>
      <c r="E724" s="481"/>
      <c r="F724" s="481"/>
      <c r="G724" s="263"/>
      <c r="H724" s="435"/>
      <c r="I724" s="264"/>
      <c r="J724" s="264"/>
      <c r="K724" s="264"/>
      <c r="L724" s="265"/>
    </row>
    <row r="725" spans="1:12" ht="19.5" customHeight="1">
      <c r="A725" s="262"/>
      <c r="B725" s="481"/>
      <c r="C725" s="481"/>
      <c r="D725" s="481"/>
      <c r="E725" s="481"/>
      <c r="F725" s="481"/>
      <c r="G725" s="263"/>
      <c r="H725" s="435"/>
      <c r="I725" s="264"/>
      <c r="J725" s="264"/>
      <c r="K725" s="264"/>
      <c r="L725" s="265"/>
    </row>
    <row r="726" spans="1:12" ht="19.5" customHeight="1">
      <c r="A726" s="262"/>
      <c r="B726" s="481"/>
      <c r="C726" s="481"/>
      <c r="D726" s="481"/>
      <c r="E726" s="481"/>
      <c r="F726" s="481"/>
      <c r="G726" s="263"/>
      <c r="H726" s="435"/>
      <c r="I726" s="264"/>
      <c r="J726" s="264"/>
      <c r="K726" s="264"/>
      <c r="L726" s="265"/>
    </row>
    <row r="727" spans="1:12" ht="19.5" customHeight="1">
      <c r="A727" s="262"/>
      <c r="B727" s="481"/>
      <c r="C727" s="481"/>
      <c r="D727" s="481"/>
      <c r="E727" s="481"/>
      <c r="F727" s="481"/>
      <c r="G727" s="263"/>
      <c r="H727" s="435"/>
      <c r="I727" s="264"/>
      <c r="J727" s="264"/>
      <c r="K727" s="264"/>
      <c r="L727" s="265"/>
    </row>
    <row r="728" spans="1:12" ht="19.5" customHeight="1">
      <c r="A728" s="262"/>
      <c r="B728" s="481"/>
      <c r="C728" s="481"/>
      <c r="D728" s="481"/>
      <c r="E728" s="481"/>
      <c r="F728" s="481"/>
      <c r="G728" s="263"/>
      <c r="H728" s="435"/>
      <c r="I728" s="264"/>
      <c r="J728" s="264"/>
      <c r="K728" s="264"/>
      <c r="L728" s="265"/>
    </row>
    <row r="729" spans="1:12" ht="19.5" customHeight="1">
      <c r="A729" s="262"/>
      <c r="B729" s="481"/>
      <c r="C729" s="481"/>
      <c r="D729" s="481"/>
      <c r="E729" s="481"/>
      <c r="F729" s="481"/>
      <c r="G729" s="263"/>
      <c r="H729" s="435"/>
      <c r="I729" s="264"/>
      <c r="J729" s="264"/>
      <c r="K729" s="264"/>
      <c r="L729" s="265"/>
    </row>
    <row r="730" spans="1:12" ht="19.5" customHeight="1">
      <c r="A730" s="262"/>
      <c r="B730" s="481"/>
      <c r="C730" s="481"/>
      <c r="D730" s="481"/>
      <c r="E730" s="481"/>
      <c r="F730" s="481"/>
      <c r="G730" s="263"/>
      <c r="H730" s="435"/>
      <c r="I730" s="264"/>
      <c r="J730" s="264"/>
      <c r="K730" s="264"/>
      <c r="L730" s="265"/>
    </row>
    <row r="731" spans="1:12" ht="19.5" customHeight="1">
      <c r="A731" s="262"/>
      <c r="B731" s="481"/>
      <c r="C731" s="481"/>
      <c r="D731" s="481"/>
      <c r="E731" s="481"/>
      <c r="F731" s="481"/>
      <c r="G731" s="263"/>
      <c r="H731" s="435"/>
      <c r="I731" s="264"/>
      <c r="J731" s="264"/>
      <c r="K731" s="264"/>
      <c r="L731" s="265"/>
    </row>
    <row r="732" spans="1:12" ht="19.5" customHeight="1">
      <c r="A732" s="262"/>
      <c r="B732" s="481"/>
      <c r="C732" s="481"/>
      <c r="D732" s="481"/>
      <c r="E732" s="481"/>
      <c r="F732" s="481"/>
      <c r="G732" s="263"/>
      <c r="H732" s="435"/>
      <c r="I732" s="264"/>
      <c r="J732" s="264"/>
      <c r="K732" s="264"/>
      <c r="L732" s="265"/>
    </row>
    <row r="733" spans="1:12" ht="19.5" customHeight="1">
      <c r="A733" s="262"/>
      <c r="B733" s="481"/>
      <c r="C733" s="481"/>
      <c r="D733" s="481"/>
      <c r="E733" s="481"/>
      <c r="F733" s="481"/>
      <c r="G733" s="263"/>
      <c r="H733" s="435"/>
      <c r="I733" s="264"/>
      <c r="J733" s="264"/>
      <c r="K733" s="264"/>
      <c r="L733" s="265"/>
    </row>
    <row r="734" spans="1:12" ht="19.5" customHeight="1">
      <c r="A734" s="262"/>
      <c r="B734" s="481"/>
      <c r="C734" s="481"/>
      <c r="D734" s="481"/>
      <c r="E734" s="481"/>
      <c r="F734" s="481"/>
      <c r="G734" s="263"/>
      <c r="H734" s="435"/>
      <c r="I734" s="264"/>
      <c r="J734" s="264"/>
      <c r="K734" s="264"/>
      <c r="L734" s="265"/>
    </row>
    <row r="735" spans="1:12" ht="19.5" customHeight="1">
      <c r="A735" s="262"/>
      <c r="B735" s="481"/>
      <c r="C735" s="481"/>
      <c r="D735" s="481"/>
      <c r="E735" s="481"/>
      <c r="F735" s="481"/>
      <c r="G735" s="263"/>
      <c r="H735" s="435"/>
      <c r="I735" s="264"/>
      <c r="J735" s="264"/>
      <c r="K735" s="264"/>
      <c r="L735" s="265"/>
    </row>
    <row r="736" spans="1:12" ht="19.5" customHeight="1">
      <c r="A736" s="262"/>
      <c r="B736" s="481"/>
      <c r="C736" s="481"/>
      <c r="D736" s="481"/>
      <c r="E736" s="481"/>
      <c r="F736" s="481"/>
      <c r="G736" s="263"/>
      <c r="H736" s="435"/>
      <c r="I736" s="264"/>
      <c r="J736" s="264"/>
      <c r="K736" s="264"/>
      <c r="L736" s="265"/>
    </row>
    <row r="737" spans="1:12" ht="19.5" customHeight="1">
      <c r="A737" s="262"/>
      <c r="B737" s="481"/>
      <c r="C737" s="481"/>
      <c r="D737" s="481"/>
      <c r="E737" s="481"/>
      <c r="F737" s="481"/>
      <c r="G737" s="263"/>
      <c r="H737" s="435"/>
      <c r="I737" s="264"/>
      <c r="J737" s="264"/>
      <c r="K737" s="264"/>
      <c r="L737" s="265"/>
    </row>
    <row r="738" spans="1:12" ht="19.5" customHeight="1">
      <c r="A738" s="262"/>
      <c r="B738" s="481"/>
      <c r="C738" s="481"/>
      <c r="D738" s="481"/>
      <c r="E738" s="481"/>
      <c r="F738" s="481"/>
      <c r="G738" s="263"/>
      <c r="H738" s="435"/>
      <c r="I738" s="264"/>
      <c r="J738" s="264"/>
      <c r="K738" s="264"/>
      <c r="L738" s="265"/>
    </row>
    <row r="739" spans="1:12" ht="19.5" customHeight="1">
      <c r="A739" s="262"/>
      <c r="B739" s="481"/>
      <c r="C739" s="481"/>
      <c r="D739" s="481"/>
      <c r="E739" s="481"/>
      <c r="F739" s="481"/>
      <c r="G739" s="263"/>
      <c r="H739" s="435"/>
      <c r="I739" s="264"/>
      <c r="J739" s="264"/>
      <c r="K739" s="264"/>
      <c r="L739" s="265"/>
    </row>
    <row r="740" spans="1:12" ht="19.5" customHeight="1">
      <c r="A740" s="262"/>
      <c r="B740" s="481"/>
      <c r="C740" s="481"/>
      <c r="D740" s="481"/>
      <c r="E740" s="481"/>
      <c r="F740" s="481"/>
      <c r="G740" s="263"/>
      <c r="H740" s="435"/>
      <c r="I740" s="264"/>
      <c r="J740" s="264"/>
      <c r="K740" s="264"/>
      <c r="L740" s="265"/>
    </row>
    <row r="741" spans="1:12" ht="19.5" customHeight="1">
      <c r="A741" s="262"/>
      <c r="B741" s="481"/>
      <c r="C741" s="481"/>
      <c r="D741" s="481"/>
      <c r="E741" s="481"/>
      <c r="F741" s="481"/>
      <c r="G741" s="263"/>
      <c r="H741" s="435"/>
      <c r="I741" s="264"/>
      <c r="J741" s="264"/>
      <c r="K741" s="264"/>
      <c r="L741" s="265"/>
    </row>
    <row r="742" spans="1:12" ht="19.5" customHeight="1">
      <c r="A742" s="262"/>
      <c r="B742" s="481"/>
      <c r="C742" s="481"/>
      <c r="D742" s="481"/>
      <c r="E742" s="481"/>
      <c r="F742" s="481"/>
      <c r="G742" s="263"/>
      <c r="H742" s="435"/>
      <c r="I742" s="264"/>
      <c r="J742" s="264"/>
      <c r="K742" s="264"/>
      <c r="L742" s="265"/>
    </row>
    <row r="743" spans="1:12" ht="19.5" customHeight="1">
      <c r="A743" s="262"/>
      <c r="B743" s="481"/>
      <c r="C743" s="481"/>
      <c r="D743" s="481"/>
      <c r="E743" s="481"/>
      <c r="F743" s="481"/>
      <c r="G743" s="263"/>
      <c r="H743" s="435"/>
      <c r="I743" s="264"/>
      <c r="J743" s="264"/>
      <c r="K743" s="264"/>
      <c r="L743" s="265"/>
    </row>
    <row r="744" spans="1:12" ht="19.5" customHeight="1">
      <c r="A744" s="262"/>
      <c r="B744" s="481"/>
      <c r="C744" s="481"/>
      <c r="D744" s="481"/>
      <c r="E744" s="481"/>
      <c r="F744" s="481"/>
      <c r="G744" s="263"/>
      <c r="H744" s="435"/>
      <c r="I744" s="264"/>
      <c r="J744" s="264"/>
      <c r="K744" s="264"/>
      <c r="L744" s="265"/>
    </row>
    <row r="745" spans="1:12" ht="19.5" customHeight="1">
      <c r="A745" s="262"/>
      <c r="B745" s="481"/>
      <c r="C745" s="481"/>
      <c r="D745" s="481"/>
      <c r="E745" s="481"/>
      <c r="F745" s="481"/>
      <c r="G745" s="263"/>
      <c r="H745" s="435"/>
      <c r="I745" s="264"/>
      <c r="J745" s="264"/>
      <c r="K745" s="264"/>
      <c r="L745" s="265"/>
    </row>
    <row r="746" spans="1:12" ht="19.5" customHeight="1">
      <c r="A746" s="262"/>
      <c r="B746" s="481"/>
      <c r="C746" s="481"/>
      <c r="D746" s="481"/>
      <c r="E746" s="481"/>
      <c r="F746" s="481"/>
      <c r="G746" s="263"/>
      <c r="H746" s="435"/>
      <c r="I746" s="264"/>
      <c r="J746" s="264"/>
      <c r="K746" s="264"/>
      <c r="L746" s="265"/>
    </row>
    <row r="747" spans="1:12" ht="19.5" customHeight="1">
      <c r="A747" s="262"/>
      <c r="B747" s="481"/>
      <c r="C747" s="481"/>
      <c r="D747" s="481"/>
      <c r="E747" s="481"/>
      <c r="F747" s="481"/>
      <c r="G747" s="263"/>
      <c r="H747" s="435"/>
      <c r="I747" s="264"/>
      <c r="J747" s="264"/>
      <c r="K747" s="264"/>
      <c r="L747" s="265"/>
    </row>
    <row r="748" spans="1:12" ht="19.5" customHeight="1">
      <c r="A748" s="262"/>
      <c r="B748" s="481"/>
      <c r="C748" s="481"/>
      <c r="D748" s="481"/>
      <c r="E748" s="481"/>
      <c r="F748" s="481"/>
      <c r="G748" s="263"/>
      <c r="H748" s="435"/>
      <c r="I748" s="264"/>
      <c r="J748" s="264"/>
      <c r="K748" s="264"/>
      <c r="L748" s="265"/>
    </row>
    <row r="749" spans="1:12" ht="19.5" customHeight="1">
      <c r="A749" s="262"/>
      <c r="B749" s="481"/>
      <c r="C749" s="481"/>
      <c r="D749" s="481"/>
      <c r="E749" s="481"/>
      <c r="F749" s="481"/>
      <c r="G749" s="263"/>
      <c r="H749" s="435"/>
      <c r="I749" s="264"/>
      <c r="J749" s="264"/>
      <c r="K749" s="264"/>
      <c r="L749" s="265"/>
    </row>
    <row r="750" spans="1:12" ht="19.5" customHeight="1">
      <c r="A750" s="262"/>
      <c r="B750" s="481"/>
      <c r="C750" s="481"/>
      <c r="D750" s="481"/>
      <c r="E750" s="481"/>
      <c r="F750" s="481"/>
      <c r="G750" s="263"/>
      <c r="H750" s="435"/>
      <c r="I750" s="264"/>
      <c r="J750" s="264"/>
      <c r="K750" s="264"/>
      <c r="L750" s="265"/>
    </row>
    <row r="751" spans="1:12" ht="19.5" customHeight="1">
      <c r="A751" s="262"/>
      <c r="B751" s="481"/>
      <c r="C751" s="481"/>
      <c r="D751" s="481"/>
      <c r="E751" s="481"/>
      <c r="F751" s="481"/>
      <c r="G751" s="263"/>
      <c r="H751" s="435"/>
      <c r="I751" s="264"/>
      <c r="J751" s="264"/>
      <c r="K751" s="264"/>
      <c r="L751" s="265"/>
    </row>
    <row r="752" spans="1:12" ht="19.5" customHeight="1">
      <c r="A752" s="262"/>
      <c r="B752" s="481"/>
      <c r="C752" s="481"/>
      <c r="D752" s="481"/>
      <c r="E752" s="481"/>
      <c r="F752" s="481"/>
      <c r="G752" s="263"/>
      <c r="H752" s="435"/>
      <c r="I752" s="264"/>
      <c r="J752" s="264"/>
      <c r="K752" s="264"/>
      <c r="L752" s="265"/>
    </row>
    <row r="753" spans="1:12" ht="19.5" customHeight="1">
      <c r="A753" s="262"/>
      <c r="B753" s="481"/>
      <c r="C753" s="481"/>
      <c r="D753" s="481"/>
      <c r="E753" s="481"/>
      <c r="F753" s="481"/>
      <c r="G753" s="263"/>
      <c r="H753" s="435"/>
      <c r="I753" s="264"/>
      <c r="J753" s="264"/>
      <c r="K753" s="264"/>
      <c r="L753" s="265"/>
    </row>
    <row r="754" spans="1:12" ht="19.5" customHeight="1">
      <c r="A754" s="262"/>
      <c r="B754" s="481"/>
      <c r="C754" s="481"/>
      <c r="D754" s="481"/>
      <c r="E754" s="481"/>
      <c r="F754" s="481"/>
      <c r="G754" s="263"/>
      <c r="H754" s="435"/>
      <c r="I754" s="264"/>
      <c r="J754" s="264"/>
      <c r="K754" s="264"/>
      <c r="L754" s="265"/>
    </row>
    <row r="755" spans="1:12" ht="19.5" customHeight="1">
      <c r="A755" s="262"/>
      <c r="B755" s="481"/>
      <c r="C755" s="481"/>
      <c r="D755" s="481"/>
      <c r="E755" s="481"/>
      <c r="F755" s="481"/>
      <c r="G755" s="263"/>
      <c r="H755" s="435"/>
      <c r="I755" s="264"/>
      <c r="J755" s="264"/>
      <c r="K755" s="264"/>
      <c r="L755" s="265"/>
    </row>
    <row r="756" spans="1:12" ht="19.5" customHeight="1">
      <c r="A756" s="262"/>
      <c r="B756" s="481"/>
      <c r="C756" s="481"/>
      <c r="D756" s="481"/>
      <c r="E756" s="481"/>
      <c r="F756" s="481"/>
      <c r="G756" s="263"/>
      <c r="H756" s="435"/>
      <c r="I756" s="264"/>
      <c r="J756" s="264"/>
      <c r="K756" s="264"/>
      <c r="L756" s="265"/>
    </row>
    <row r="757" spans="1:12" ht="19.5" customHeight="1">
      <c r="A757" s="262"/>
      <c r="B757" s="481"/>
      <c r="C757" s="481"/>
      <c r="D757" s="481"/>
      <c r="E757" s="481"/>
      <c r="F757" s="481"/>
      <c r="G757" s="263"/>
      <c r="H757" s="435"/>
      <c r="I757" s="264"/>
      <c r="J757" s="264"/>
      <c r="K757" s="264"/>
      <c r="L757" s="265"/>
    </row>
    <row r="758" spans="1:12" ht="19.5" customHeight="1">
      <c r="A758" s="262"/>
      <c r="B758" s="481"/>
      <c r="C758" s="481"/>
      <c r="D758" s="481"/>
      <c r="E758" s="481"/>
      <c r="F758" s="481"/>
      <c r="G758" s="263"/>
      <c r="H758" s="435"/>
      <c r="I758" s="264"/>
      <c r="J758" s="264"/>
      <c r="K758" s="264"/>
      <c r="L758" s="265"/>
    </row>
    <row r="759" spans="1:12" ht="19.5" customHeight="1">
      <c r="A759" s="262"/>
      <c r="B759" s="481"/>
      <c r="C759" s="481"/>
      <c r="D759" s="481"/>
      <c r="E759" s="481"/>
      <c r="F759" s="481"/>
      <c r="G759" s="263"/>
      <c r="H759" s="435"/>
      <c r="I759" s="264"/>
      <c r="J759" s="264"/>
      <c r="K759" s="264"/>
      <c r="L759" s="265"/>
    </row>
    <row r="760" spans="1:12" ht="19.5" customHeight="1">
      <c r="A760" s="262"/>
      <c r="B760" s="481"/>
      <c r="C760" s="481"/>
      <c r="D760" s="481"/>
      <c r="E760" s="481"/>
      <c r="F760" s="481"/>
      <c r="G760" s="263"/>
      <c r="H760" s="435"/>
      <c r="I760" s="264"/>
      <c r="J760" s="264"/>
      <c r="K760" s="264"/>
      <c r="L760" s="265"/>
    </row>
    <row r="761" spans="1:12" ht="19.5" customHeight="1">
      <c r="A761" s="262"/>
      <c r="B761" s="481"/>
      <c r="C761" s="481"/>
      <c r="D761" s="481"/>
      <c r="E761" s="481"/>
      <c r="F761" s="481"/>
      <c r="G761" s="263"/>
      <c r="H761" s="435"/>
      <c r="I761" s="264"/>
      <c r="J761" s="264"/>
      <c r="K761" s="264"/>
      <c r="L761" s="265"/>
    </row>
    <row r="762" spans="1:12" ht="19.5" customHeight="1">
      <c r="A762" s="262"/>
      <c r="B762" s="481"/>
      <c r="C762" s="481"/>
      <c r="D762" s="481"/>
      <c r="E762" s="481"/>
      <c r="F762" s="481"/>
      <c r="G762" s="263"/>
      <c r="H762" s="435"/>
      <c r="I762" s="264"/>
      <c r="J762" s="264"/>
      <c r="K762" s="264"/>
      <c r="L762" s="265"/>
    </row>
    <row r="763" spans="1:12" ht="19.5" customHeight="1">
      <c r="A763" s="262"/>
      <c r="B763" s="481"/>
      <c r="C763" s="481"/>
      <c r="D763" s="481"/>
      <c r="E763" s="481"/>
      <c r="F763" s="481"/>
      <c r="G763" s="263"/>
      <c r="H763" s="435"/>
      <c r="I763" s="264"/>
      <c r="J763" s="264"/>
      <c r="K763" s="264"/>
      <c r="L763" s="265"/>
    </row>
    <row r="764" spans="1:12" ht="19.5" customHeight="1">
      <c r="A764" s="262"/>
      <c r="B764" s="481"/>
      <c r="C764" s="481"/>
      <c r="D764" s="481"/>
      <c r="E764" s="481"/>
      <c r="F764" s="481"/>
      <c r="G764" s="263"/>
      <c r="H764" s="435"/>
      <c r="I764" s="264"/>
      <c r="J764" s="264"/>
      <c r="K764" s="264"/>
      <c r="L764" s="265"/>
    </row>
    <row r="765" spans="1:12" ht="19.5" customHeight="1">
      <c r="A765" s="262"/>
      <c r="B765" s="481"/>
      <c r="C765" s="481"/>
      <c r="D765" s="481"/>
      <c r="E765" s="481"/>
      <c r="F765" s="481"/>
      <c r="G765" s="263"/>
      <c r="H765" s="435"/>
      <c r="I765" s="264"/>
      <c r="J765" s="264"/>
      <c r="K765" s="264"/>
      <c r="L765" s="265"/>
    </row>
    <row r="766" spans="1:12" ht="19.5" customHeight="1">
      <c r="A766" s="262"/>
      <c r="B766" s="481"/>
      <c r="C766" s="481"/>
      <c r="D766" s="481"/>
      <c r="E766" s="481"/>
      <c r="F766" s="481"/>
      <c r="G766" s="263"/>
      <c r="H766" s="435"/>
      <c r="I766" s="264"/>
      <c r="J766" s="264"/>
      <c r="K766" s="264"/>
      <c r="L766" s="265"/>
    </row>
    <row r="767" spans="1:12" ht="19.5" customHeight="1">
      <c r="A767" s="262"/>
      <c r="B767" s="481"/>
      <c r="C767" s="481"/>
      <c r="D767" s="481"/>
      <c r="E767" s="481"/>
      <c r="F767" s="481"/>
      <c r="G767" s="263"/>
      <c r="H767" s="435"/>
      <c r="I767" s="264"/>
      <c r="J767" s="264"/>
      <c r="K767" s="264"/>
      <c r="L767" s="265"/>
    </row>
    <row r="768" spans="1:12" ht="19.5" customHeight="1">
      <c r="A768" s="262"/>
      <c r="B768" s="481"/>
      <c r="C768" s="481"/>
      <c r="D768" s="481"/>
      <c r="E768" s="481"/>
      <c r="F768" s="481"/>
      <c r="G768" s="263"/>
      <c r="H768" s="435"/>
      <c r="I768" s="264"/>
      <c r="J768" s="264"/>
      <c r="K768" s="264"/>
      <c r="L768" s="265"/>
    </row>
    <row r="769" spans="1:12" ht="19.5" customHeight="1">
      <c r="A769" s="262"/>
      <c r="B769" s="481"/>
      <c r="C769" s="481"/>
      <c r="D769" s="481"/>
      <c r="E769" s="481"/>
      <c r="F769" s="481"/>
      <c r="G769" s="263"/>
      <c r="H769" s="435"/>
      <c r="I769" s="264"/>
      <c r="J769" s="264"/>
      <c r="K769" s="264"/>
      <c r="L769" s="265"/>
    </row>
    <row r="770" spans="1:12" ht="19.5" customHeight="1">
      <c r="A770" s="262"/>
      <c r="B770" s="481"/>
      <c r="C770" s="481"/>
      <c r="D770" s="481"/>
      <c r="E770" s="481"/>
      <c r="F770" s="481"/>
      <c r="G770" s="263"/>
      <c r="H770" s="435"/>
      <c r="I770" s="264"/>
      <c r="J770" s="264"/>
      <c r="K770" s="264"/>
      <c r="L770" s="265"/>
    </row>
    <row r="771" spans="1:12" ht="19.5" customHeight="1">
      <c r="A771" s="262"/>
      <c r="B771" s="481"/>
      <c r="C771" s="481"/>
      <c r="D771" s="481"/>
      <c r="E771" s="481"/>
      <c r="F771" s="481"/>
      <c r="G771" s="263"/>
      <c r="H771" s="435"/>
      <c r="I771" s="264"/>
      <c r="J771" s="264"/>
      <c r="K771" s="264"/>
      <c r="L771" s="265"/>
    </row>
    <row r="772" spans="1:12" ht="19.5" customHeight="1">
      <c r="A772" s="262"/>
      <c r="B772" s="481"/>
      <c r="C772" s="481"/>
      <c r="D772" s="481"/>
      <c r="E772" s="481"/>
      <c r="F772" s="481"/>
      <c r="G772" s="263"/>
      <c r="H772" s="435"/>
      <c r="I772" s="264"/>
      <c r="J772" s="264"/>
      <c r="K772" s="264"/>
      <c r="L772" s="265"/>
    </row>
    <row r="773" spans="1:12" ht="19.5" customHeight="1">
      <c r="A773" s="262"/>
      <c r="B773" s="481"/>
      <c r="C773" s="481"/>
      <c r="D773" s="481"/>
      <c r="E773" s="481"/>
      <c r="F773" s="481"/>
      <c r="G773" s="263"/>
      <c r="H773" s="435"/>
      <c r="I773" s="264"/>
      <c r="J773" s="264"/>
      <c r="K773" s="264"/>
      <c r="L773" s="265"/>
    </row>
    <row r="774" spans="1:12" ht="19.5" customHeight="1">
      <c r="A774" s="262"/>
      <c r="B774" s="481"/>
      <c r="C774" s="481"/>
      <c r="D774" s="481"/>
      <c r="E774" s="481"/>
      <c r="F774" s="481"/>
      <c r="G774" s="263"/>
      <c r="H774" s="435"/>
      <c r="I774" s="264"/>
      <c r="J774" s="264"/>
      <c r="K774" s="264"/>
      <c r="L774" s="265"/>
    </row>
    <row r="775" spans="1:12" ht="19.5" customHeight="1">
      <c r="A775" s="262"/>
      <c r="B775" s="481"/>
      <c r="C775" s="481"/>
      <c r="D775" s="481"/>
      <c r="E775" s="481"/>
      <c r="F775" s="481"/>
      <c r="G775" s="263"/>
      <c r="H775" s="435"/>
      <c r="I775" s="264"/>
      <c r="J775" s="264"/>
      <c r="K775" s="264"/>
      <c r="L775" s="265"/>
    </row>
    <row r="776" spans="1:12" ht="19.5" customHeight="1">
      <c r="A776" s="262"/>
      <c r="B776" s="481"/>
      <c r="C776" s="481"/>
      <c r="D776" s="481"/>
      <c r="E776" s="481"/>
      <c r="F776" s="481"/>
      <c r="G776" s="263"/>
      <c r="H776" s="435"/>
      <c r="I776" s="264"/>
      <c r="J776" s="264"/>
      <c r="K776" s="264"/>
      <c r="L776" s="265"/>
    </row>
    <row r="777" spans="1:12" ht="19.5" customHeight="1">
      <c r="A777" s="262"/>
      <c r="B777" s="481"/>
      <c r="C777" s="481"/>
      <c r="D777" s="481"/>
      <c r="E777" s="481"/>
      <c r="F777" s="481"/>
      <c r="G777" s="263"/>
      <c r="H777" s="435"/>
      <c r="I777" s="264"/>
      <c r="J777" s="264"/>
      <c r="K777" s="264"/>
      <c r="L777" s="265"/>
    </row>
    <row r="778" spans="1:12" ht="19.5" customHeight="1">
      <c r="A778" s="262"/>
      <c r="B778" s="481"/>
      <c r="C778" s="481"/>
      <c r="D778" s="481"/>
      <c r="E778" s="481"/>
      <c r="F778" s="481"/>
      <c r="G778" s="263"/>
      <c r="H778" s="435"/>
      <c r="I778" s="264"/>
      <c r="J778" s="264"/>
      <c r="K778" s="264"/>
      <c r="L778" s="265"/>
    </row>
    <row r="779" spans="1:12" ht="19.5" customHeight="1">
      <c r="A779" s="262"/>
      <c r="B779" s="481"/>
      <c r="C779" s="481"/>
      <c r="D779" s="481"/>
      <c r="E779" s="481"/>
      <c r="F779" s="481"/>
      <c r="G779" s="263"/>
      <c r="H779" s="435"/>
      <c r="I779" s="264"/>
      <c r="J779" s="264"/>
      <c r="K779" s="264"/>
      <c r="L779" s="265"/>
    </row>
    <row r="780" spans="1:12" ht="19.5" customHeight="1">
      <c r="A780" s="262"/>
      <c r="B780" s="481"/>
      <c r="C780" s="481"/>
      <c r="D780" s="481"/>
      <c r="E780" s="481"/>
      <c r="F780" s="481"/>
      <c r="G780" s="263"/>
      <c r="H780" s="435"/>
      <c r="I780" s="264"/>
      <c r="J780" s="264"/>
      <c r="K780" s="264"/>
      <c r="L780" s="265"/>
    </row>
    <row r="781" spans="1:12" ht="19.5" customHeight="1">
      <c r="A781" s="262"/>
      <c r="B781" s="481"/>
      <c r="C781" s="481"/>
      <c r="D781" s="481"/>
      <c r="E781" s="481"/>
      <c r="F781" s="481"/>
      <c r="G781" s="263"/>
      <c r="H781" s="435"/>
      <c r="I781" s="264"/>
      <c r="J781" s="264"/>
      <c r="K781" s="264"/>
      <c r="L781" s="265"/>
    </row>
    <row r="782" spans="1:12" ht="19.5" customHeight="1">
      <c r="A782" s="262"/>
      <c r="B782" s="481"/>
      <c r="C782" s="481"/>
      <c r="D782" s="481"/>
      <c r="E782" s="481"/>
      <c r="F782" s="481"/>
      <c r="G782" s="263"/>
      <c r="H782" s="435"/>
      <c r="I782" s="264"/>
      <c r="J782" s="264"/>
      <c r="K782" s="264"/>
      <c r="L782" s="265"/>
    </row>
    <row r="783" spans="1:12" ht="19.5" customHeight="1">
      <c r="A783" s="262"/>
      <c r="B783" s="481"/>
      <c r="C783" s="481"/>
      <c r="D783" s="481"/>
      <c r="E783" s="481"/>
      <c r="F783" s="481"/>
      <c r="G783" s="263"/>
      <c r="H783" s="435"/>
      <c r="I783" s="264"/>
      <c r="J783" s="264"/>
      <c r="K783" s="264"/>
      <c r="L783" s="265"/>
    </row>
    <row r="784" spans="1:12" ht="19.5" customHeight="1">
      <c r="A784" s="262"/>
      <c r="B784" s="481"/>
      <c r="C784" s="481"/>
      <c r="D784" s="481"/>
      <c r="E784" s="481"/>
      <c r="F784" s="481"/>
      <c r="G784" s="263"/>
      <c r="H784" s="435"/>
      <c r="I784" s="264"/>
      <c r="J784" s="264"/>
      <c r="K784" s="264"/>
      <c r="L784" s="265"/>
    </row>
    <row r="785" spans="1:12" ht="19.5" customHeight="1">
      <c r="A785" s="262"/>
      <c r="B785" s="481"/>
      <c r="C785" s="481"/>
      <c r="D785" s="481"/>
      <c r="E785" s="481"/>
      <c r="F785" s="481"/>
      <c r="G785" s="263"/>
      <c r="H785" s="435"/>
      <c r="I785" s="264"/>
      <c r="J785" s="264"/>
      <c r="K785" s="264"/>
      <c r="L785" s="265"/>
    </row>
    <row r="786" spans="1:12" ht="19.5" customHeight="1">
      <c r="A786" s="262"/>
      <c r="B786" s="481"/>
      <c r="C786" s="481"/>
      <c r="D786" s="481"/>
      <c r="E786" s="481"/>
      <c r="F786" s="481"/>
      <c r="G786" s="263"/>
      <c r="H786" s="435"/>
      <c r="I786" s="264"/>
      <c r="J786" s="264"/>
      <c r="K786" s="264"/>
      <c r="L786" s="265"/>
    </row>
    <row r="787" spans="1:12" ht="19.5" customHeight="1">
      <c r="A787" s="262"/>
      <c r="B787" s="481"/>
      <c r="C787" s="481"/>
      <c r="D787" s="481"/>
      <c r="E787" s="481"/>
      <c r="F787" s="481"/>
      <c r="G787" s="263"/>
      <c r="H787" s="435"/>
      <c r="I787" s="264"/>
      <c r="J787" s="264"/>
      <c r="K787" s="264"/>
      <c r="L787" s="265"/>
    </row>
    <row r="788" spans="1:12" ht="19.5" customHeight="1">
      <c r="A788" s="262"/>
      <c r="B788" s="481"/>
      <c r="C788" s="481"/>
      <c r="D788" s="481"/>
      <c r="E788" s="481"/>
      <c r="F788" s="481"/>
      <c r="G788" s="263"/>
      <c r="H788" s="435"/>
      <c r="I788" s="264"/>
      <c r="J788" s="264"/>
      <c r="K788" s="264"/>
      <c r="L788" s="265"/>
    </row>
    <row r="789" spans="1:12" ht="19.5" customHeight="1">
      <c r="A789" s="262"/>
      <c r="B789" s="481"/>
      <c r="C789" s="481"/>
      <c r="D789" s="481"/>
      <c r="E789" s="481"/>
      <c r="F789" s="481"/>
      <c r="G789" s="263"/>
      <c r="H789" s="435"/>
      <c r="I789" s="264"/>
      <c r="J789" s="264"/>
      <c r="K789" s="264"/>
      <c r="L789" s="265"/>
    </row>
    <row r="790" spans="1:12" ht="19.5" customHeight="1">
      <c r="A790" s="262"/>
      <c r="B790" s="481"/>
      <c r="C790" s="481"/>
      <c r="D790" s="481"/>
      <c r="E790" s="481"/>
      <c r="F790" s="481"/>
      <c r="G790" s="263"/>
      <c r="H790" s="435"/>
      <c r="I790" s="264"/>
      <c r="J790" s="264"/>
      <c r="K790" s="264"/>
      <c r="L790" s="265"/>
    </row>
    <row r="791" spans="1:12" ht="19.5" customHeight="1">
      <c r="A791" s="262"/>
      <c r="B791" s="481"/>
      <c r="C791" s="481"/>
      <c r="D791" s="481"/>
      <c r="E791" s="481"/>
      <c r="F791" s="481"/>
      <c r="G791" s="263"/>
      <c r="H791" s="435"/>
      <c r="I791" s="264"/>
      <c r="J791" s="264"/>
      <c r="K791" s="264"/>
      <c r="L791" s="265"/>
    </row>
    <row r="792" spans="1:12" ht="19.5" customHeight="1">
      <c r="A792" s="262"/>
      <c r="B792" s="481"/>
      <c r="C792" s="481"/>
      <c r="D792" s="481"/>
      <c r="E792" s="481"/>
      <c r="F792" s="481"/>
      <c r="G792" s="263"/>
      <c r="H792" s="435"/>
      <c r="I792" s="264"/>
      <c r="J792" s="264"/>
      <c r="K792" s="264"/>
      <c r="L792" s="265"/>
    </row>
    <row r="793" spans="1:12" ht="19.5" customHeight="1">
      <c r="A793" s="262"/>
      <c r="B793" s="481"/>
      <c r="C793" s="481"/>
      <c r="D793" s="481"/>
      <c r="E793" s="481"/>
      <c r="F793" s="481"/>
      <c r="G793" s="263"/>
      <c r="H793" s="435"/>
      <c r="I793" s="264"/>
      <c r="J793" s="264"/>
      <c r="K793" s="264"/>
      <c r="L793" s="265"/>
    </row>
    <row r="794" spans="1:12" ht="19.5" customHeight="1">
      <c r="A794" s="262"/>
      <c r="B794" s="481"/>
      <c r="C794" s="481"/>
      <c r="D794" s="481"/>
      <c r="E794" s="481"/>
      <c r="F794" s="481"/>
      <c r="G794" s="263"/>
      <c r="H794" s="435"/>
      <c r="I794" s="264"/>
      <c r="J794" s="264"/>
      <c r="K794" s="264"/>
      <c r="L794" s="265"/>
    </row>
    <row r="795" spans="1:12" ht="19.5" customHeight="1">
      <c r="A795" s="262"/>
      <c r="B795" s="481"/>
      <c r="C795" s="481"/>
      <c r="D795" s="481"/>
      <c r="E795" s="481"/>
      <c r="F795" s="481"/>
      <c r="G795" s="263"/>
      <c r="H795" s="435"/>
      <c r="I795" s="264"/>
      <c r="J795" s="264"/>
      <c r="K795" s="264"/>
      <c r="L795" s="265"/>
    </row>
    <row r="796" spans="1:12" ht="19.5" customHeight="1">
      <c r="A796" s="262"/>
      <c r="B796" s="481"/>
      <c r="C796" s="481"/>
      <c r="D796" s="481"/>
      <c r="E796" s="481"/>
      <c r="F796" s="481"/>
      <c r="G796" s="263"/>
      <c r="H796" s="435"/>
      <c r="I796" s="264"/>
      <c r="J796" s="264"/>
      <c r="K796" s="264"/>
      <c r="L796" s="265"/>
    </row>
    <row r="797" spans="1:12" ht="19.5" customHeight="1">
      <c r="A797" s="262"/>
      <c r="B797" s="481"/>
      <c r="C797" s="481"/>
      <c r="D797" s="481"/>
      <c r="E797" s="481"/>
      <c r="F797" s="481"/>
      <c r="G797" s="263"/>
      <c r="H797" s="435"/>
      <c r="I797" s="264"/>
      <c r="J797" s="264"/>
      <c r="K797" s="264"/>
      <c r="L797" s="265"/>
    </row>
    <row r="798" spans="1:12" ht="19.5" customHeight="1">
      <c r="A798" s="262"/>
      <c r="B798" s="481"/>
      <c r="C798" s="481"/>
      <c r="D798" s="481"/>
      <c r="E798" s="481"/>
      <c r="F798" s="481"/>
      <c r="G798" s="263"/>
      <c r="H798" s="435"/>
      <c r="I798" s="264"/>
      <c r="J798" s="264"/>
      <c r="K798" s="264"/>
      <c r="L798" s="265"/>
    </row>
    <row r="799" spans="1:12" ht="19.5" customHeight="1">
      <c r="A799" s="262"/>
      <c r="B799" s="481"/>
      <c r="C799" s="481"/>
      <c r="D799" s="481"/>
      <c r="E799" s="481"/>
      <c r="F799" s="481"/>
      <c r="G799" s="263"/>
      <c r="H799" s="435"/>
      <c r="I799" s="264"/>
      <c r="J799" s="264"/>
      <c r="K799" s="264"/>
      <c r="L799" s="265"/>
    </row>
    <row r="800" spans="1:12" ht="19.5" customHeight="1">
      <c r="A800" s="262"/>
      <c r="B800" s="481"/>
      <c r="C800" s="481"/>
      <c r="D800" s="481"/>
      <c r="E800" s="481"/>
      <c r="F800" s="481"/>
      <c r="G800" s="263"/>
      <c r="H800" s="435"/>
      <c r="I800" s="264"/>
      <c r="J800" s="264"/>
      <c r="K800" s="264"/>
      <c r="L800" s="265"/>
    </row>
    <row r="801" spans="1:12" ht="19.5" customHeight="1">
      <c r="A801" s="262"/>
      <c r="B801" s="481"/>
      <c r="C801" s="481"/>
      <c r="D801" s="481"/>
      <c r="E801" s="481"/>
      <c r="F801" s="481"/>
      <c r="G801" s="263"/>
      <c r="H801" s="435"/>
      <c r="I801" s="264"/>
      <c r="J801" s="264"/>
      <c r="K801" s="264"/>
      <c r="L801" s="265"/>
    </row>
    <row r="802" spans="1:12" ht="19.5" customHeight="1">
      <c r="A802" s="262"/>
      <c r="B802" s="481"/>
      <c r="C802" s="481"/>
      <c r="D802" s="481"/>
      <c r="E802" s="481"/>
      <c r="F802" s="481"/>
      <c r="G802" s="263"/>
      <c r="H802" s="435"/>
      <c r="I802" s="264"/>
      <c r="J802" s="264"/>
      <c r="K802" s="264"/>
      <c r="L802" s="265"/>
    </row>
    <row r="803" spans="1:12" ht="19.5" customHeight="1">
      <c r="A803" s="262"/>
      <c r="B803" s="481"/>
      <c r="C803" s="481"/>
      <c r="D803" s="481"/>
      <c r="E803" s="481"/>
      <c r="F803" s="481"/>
      <c r="G803" s="263"/>
      <c r="H803" s="435"/>
      <c r="I803" s="264"/>
      <c r="J803" s="264"/>
      <c r="K803" s="264"/>
      <c r="L803" s="265"/>
    </row>
    <row r="804" spans="1:12" ht="19.5" customHeight="1">
      <c r="A804" s="262"/>
      <c r="B804" s="481"/>
      <c r="C804" s="481"/>
      <c r="D804" s="481"/>
      <c r="E804" s="481"/>
      <c r="F804" s="481"/>
      <c r="G804" s="263"/>
      <c r="H804" s="435"/>
      <c r="I804" s="264"/>
      <c r="J804" s="264"/>
      <c r="K804" s="264"/>
      <c r="L804" s="265"/>
    </row>
    <row r="805" spans="1:12" ht="19.5" customHeight="1">
      <c r="A805" s="262"/>
      <c r="B805" s="481"/>
      <c r="C805" s="481"/>
      <c r="D805" s="481"/>
      <c r="E805" s="481"/>
      <c r="F805" s="481"/>
      <c r="G805" s="263"/>
      <c r="H805" s="435"/>
      <c r="I805" s="264"/>
      <c r="J805" s="264"/>
      <c r="K805" s="264"/>
      <c r="L805" s="265"/>
    </row>
    <row r="806" spans="1:12" ht="19.5" customHeight="1">
      <c r="A806" s="262"/>
      <c r="B806" s="481"/>
      <c r="C806" s="481"/>
      <c r="D806" s="481"/>
      <c r="E806" s="481"/>
      <c r="F806" s="481"/>
      <c r="G806" s="263"/>
      <c r="H806" s="435"/>
      <c r="I806" s="264"/>
      <c r="J806" s="264"/>
      <c r="K806" s="264"/>
      <c r="L806" s="265"/>
    </row>
    <row r="807" spans="1:12" ht="19.5" customHeight="1">
      <c r="A807" s="262"/>
      <c r="B807" s="481"/>
      <c r="C807" s="481"/>
      <c r="D807" s="481"/>
      <c r="E807" s="481"/>
      <c r="F807" s="481"/>
      <c r="G807" s="263"/>
      <c r="H807" s="435"/>
      <c r="I807" s="264"/>
      <c r="J807" s="264"/>
      <c r="K807" s="264"/>
      <c r="L807" s="265"/>
    </row>
    <row r="808" spans="1:12" ht="19.5" customHeight="1">
      <c r="A808" s="262"/>
      <c r="B808" s="481"/>
      <c r="C808" s="481"/>
      <c r="D808" s="481"/>
      <c r="E808" s="481"/>
      <c r="F808" s="481"/>
      <c r="G808" s="263"/>
      <c r="H808" s="435"/>
      <c r="I808" s="264"/>
      <c r="J808" s="264"/>
      <c r="K808" s="264"/>
      <c r="L808" s="265"/>
    </row>
    <row r="809" spans="1:12" ht="19.5" customHeight="1">
      <c r="A809" s="262"/>
      <c r="B809" s="481"/>
      <c r="C809" s="481"/>
      <c r="D809" s="481"/>
      <c r="E809" s="481"/>
      <c r="F809" s="481"/>
      <c r="G809" s="263"/>
      <c r="H809" s="435"/>
      <c r="I809" s="264"/>
      <c r="J809" s="264"/>
      <c r="K809" s="264"/>
      <c r="L809" s="265"/>
    </row>
    <row r="810" spans="1:12" ht="19.5" customHeight="1">
      <c r="A810" s="262"/>
      <c r="B810" s="481"/>
      <c r="C810" s="481"/>
      <c r="D810" s="481"/>
      <c r="E810" s="481"/>
      <c r="F810" s="481"/>
      <c r="G810" s="263"/>
      <c r="H810" s="435"/>
      <c r="I810" s="264"/>
      <c r="J810" s="264"/>
      <c r="K810" s="264"/>
      <c r="L810" s="265"/>
    </row>
    <row r="811" spans="1:12" ht="19.5" customHeight="1">
      <c r="A811" s="262"/>
      <c r="B811" s="481"/>
      <c r="C811" s="481"/>
      <c r="D811" s="481"/>
      <c r="E811" s="481"/>
      <c r="F811" s="481"/>
      <c r="G811" s="263"/>
      <c r="H811" s="435"/>
      <c r="I811" s="264"/>
      <c r="J811" s="264"/>
      <c r="K811" s="264"/>
      <c r="L811" s="265"/>
    </row>
    <row r="812" spans="1:12" ht="19.5" customHeight="1">
      <c r="A812" s="262"/>
      <c r="B812" s="481"/>
      <c r="C812" s="481"/>
      <c r="D812" s="481"/>
      <c r="E812" s="481"/>
      <c r="F812" s="481"/>
      <c r="G812" s="263"/>
      <c r="H812" s="435"/>
      <c r="I812" s="264"/>
      <c r="J812" s="264"/>
      <c r="K812" s="264"/>
      <c r="L812" s="265"/>
    </row>
    <row r="813" spans="1:12" ht="19.5" customHeight="1">
      <c r="A813" s="262"/>
      <c r="B813" s="481"/>
      <c r="C813" s="481"/>
      <c r="D813" s="481"/>
      <c r="E813" s="481"/>
      <c r="F813" s="481"/>
      <c r="G813" s="263"/>
      <c r="H813" s="435"/>
      <c r="I813" s="264"/>
      <c r="J813" s="264"/>
      <c r="K813" s="264"/>
      <c r="L813" s="265"/>
    </row>
    <row r="814" spans="1:12" ht="19.5" customHeight="1">
      <c r="A814" s="262"/>
      <c r="B814" s="481"/>
      <c r="C814" s="481"/>
      <c r="D814" s="481"/>
      <c r="E814" s="481"/>
      <c r="F814" s="481"/>
      <c r="G814" s="263"/>
      <c r="H814" s="435"/>
      <c r="I814" s="264"/>
      <c r="J814" s="264"/>
      <c r="K814" s="264"/>
      <c r="L814" s="265"/>
    </row>
    <row r="815" spans="1:12" ht="19.5" customHeight="1">
      <c r="A815" s="262"/>
      <c r="B815" s="481"/>
      <c r="C815" s="481"/>
      <c r="D815" s="481"/>
      <c r="E815" s="481"/>
      <c r="F815" s="481"/>
      <c r="G815" s="263"/>
      <c r="H815" s="435"/>
      <c r="I815" s="264"/>
      <c r="J815" s="264"/>
      <c r="K815" s="264"/>
      <c r="L815" s="265"/>
    </row>
    <row r="816" spans="1:12" ht="19.5" customHeight="1">
      <c r="A816" s="262"/>
      <c r="B816" s="481"/>
      <c r="C816" s="481"/>
      <c r="D816" s="481"/>
      <c r="E816" s="481"/>
      <c r="F816" s="481"/>
      <c r="G816" s="263"/>
      <c r="H816" s="435"/>
      <c r="I816" s="264"/>
      <c r="J816" s="264"/>
      <c r="K816" s="264"/>
      <c r="L816" s="265"/>
    </row>
    <row r="817" spans="1:12" ht="19.5" customHeight="1">
      <c r="A817" s="262"/>
      <c r="B817" s="481"/>
      <c r="C817" s="481"/>
      <c r="D817" s="481"/>
      <c r="E817" s="481"/>
      <c r="F817" s="481"/>
      <c r="G817" s="263"/>
      <c r="H817" s="435"/>
      <c r="I817" s="264"/>
      <c r="J817" s="264"/>
      <c r="K817" s="264"/>
      <c r="L817" s="265"/>
    </row>
    <row r="818" spans="1:12" ht="19.5" customHeight="1">
      <c r="A818" s="262"/>
      <c r="B818" s="481"/>
      <c r="C818" s="481"/>
      <c r="D818" s="481"/>
      <c r="E818" s="481"/>
      <c r="F818" s="481"/>
      <c r="G818" s="263"/>
      <c r="H818" s="435"/>
      <c r="I818" s="264"/>
      <c r="J818" s="264"/>
      <c r="K818" s="264"/>
      <c r="L818" s="265"/>
    </row>
    <row r="819" spans="1:12" ht="19.5" customHeight="1">
      <c r="A819" s="262"/>
      <c r="B819" s="481"/>
      <c r="C819" s="481"/>
      <c r="D819" s="481"/>
      <c r="E819" s="481"/>
      <c r="F819" s="481"/>
      <c r="G819" s="263"/>
      <c r="H819" s="435"/>
      <c r="I819" s="264"/>
      <c r="J819" s="264"/>
      <c r="K819" s="264"/>
      <c r="L819" s="265"/>
    </row>
    <row r="820" spans="1:12" ht="19.5" customHeight="1">
      <c r="A820" s="262"/>
      <c r="B820" s="481"/>
      <c r="C820" s="481"/>
      <c r="D820" s="481"/>
      <c r="E820" s="481"/>
      <c r="F820" s="481"/>
      <c r="G820" s="263"/>
      <c r="H820" s="435"/>
      <c r="I820" s="264"/>
      <c r="J820" s="264"/>
      <c r="K820" s="264"/>
      <c r="L820" s="265"/>
    </row>
    <row r="821" spans="1:12" ht="19.5" customHeight="1">
      <c r="A821" s="262"/>
      <c r="B821" s="481"/>
      <c r="C821" s="481"/>
      <c r="D821" s="481"/>
      <c r="E821" s="481"/>
      <c r="F821" s="481"/>
      <c r="G821" s="263"/>
      <c r="H821" s="435"/>
      <c r="I821" s="264"/>
      <c r="J821" s="264"/>
      <c r="K821" s="264"/>
      <c r="L821" s="265"/>
    </row>
    <row r="822" spans="1:12" ht="19.5" customHeight="1">
      <c r="A822" s="262"/>
      <c r="B822" s="481"/>
      <c r="C822" s="481"/>
      <c r="D822" s="481"/>
      <c r="E822" s="481"/>
      <c r="F822" s="481"/>
      <c r="G822" s="263"/>
      <c r="H822" s="435"/>
      <c r="I822" s="264"/>
      <c r="J822" s="264"/>
      <c r="K822" s="264"/>
      <c r="L822" s="265"/>
    </row>
    <row r="823" spans="1:12" ht="19.5" customHeight="1">
      <c r="A823" s="262"/>
      <c r="B823" s="481"/>
      <c r="C823" s="481"/>
      <c r="D823" s="481"/>
      <c r="E823" s="481"/>
      <c r="F823" s="481"/>
      <c r="G823" s="263"/>
      <c r="H823" s="435"/>
      <c r="I823" s="264"/>
      <c r="J823" s="264"/>
      <c r="K823" s="264"/>
      <c r="L823" s="265"/>
    </row>
    <row r="824" spans="1:12" ht="19.5" customHeight="1">
      <c r="A824" s="262"/>
      <c r="B824" s="481"/>
      <c r="C824" s="481"/>
      <c r="D824" s="481"/>
      <c r="E824" s="481"/>
      <c r="F824" s="481"/>
      <c r="G824" s="263"/>
      <c r="H824" s="435"/>
      <c r="I824" s="264"/>
      <c r="J824" s="264"/>
      <c r="K824" s="264"/>
      <c r="L824" s="265"/>
    </row>
    <row r="825" spans="1:12" ht="19.5" customHeight="1">
      <c r="A825" s="262"/>
      <c r="B825" s="481"/>
      <c r="C825" s="481"/>
      <c r="D825" s="481"/>
      <c r="E825" s="481"/>
      <c r="F825" s="481"/>
      <c r="G825" s="263"/>
      <c r="H825" s="435"/>
      <c r="I825" s="264"/>
      <c r="J825" s="264"/>
      <c r="K825" s="264"/>
      <c r="L825" s="265"/>
    </row>
    <row r="826" spans="1:12" ht="19.5" customHeight="1">
      <c r="A826" s="262"/>
      <c r="B826" s="481"/>
      <c r="C826" s="481"/>
      <c r="D826" s="481"/>
      <c r="E826" s="481"/>
      <c r="F826" s="481"/>
      <c r="G826" s="263"/>
      <c r="H826" s="435"/>
      <c r="I826" s="264"/>
      <c r="J826" s="264"/>
      <c r="K826" s="264"/>
      <c r="L826" s="265"/>
    </row>
    <row r="827" spans="1:12" ht="19.5" customHeight="1">
      <c r="A827" s="262"/>
      <c r="B827" s="481"/>
      <c r="C827" s="481"/>
      <c r="D827" s="481"/>
      <c r="E827" s="481"/>
      <c r="F827" s="481"/>
      <c r="G827" s="263"/>
      <c r="H827" s="435"/>
      <c r="I827" s="264"/>
      <c r="J827" s="264"/>
      <c r="K827" s="264"/>
      <c r="L827" s="265"/>
    </row>
    <row r="828" spans="1:12" ht="19.5" customHeight="1">
      <c r="A828" s="262"/>
      <c r="B828" s="481"/>
      <c r="C828" s="481"/>
      <c r="D828" s="481"/>
      <c r="E828" s="481"/>
      <c r="F828" s="481"/>
      <c r="G828" s="263"/>
      <c r="H828" s="435"/>
      <c r="I828" s="264"/>
      <c r="J828" s="264"/>
      <c r="K828" s="264"/>
      <c r="L828" s="265"/>
    </row>
    <row r="829" spans="1:12" ht="19.5" customHeight="1">
      <c r="A829" s="262"/>
      <c r="B829" s="481"/>
      <c r="C829" s="481"/>
      <c r="D829" s="481"/>
      <c r="E829" s="481"/>
      <c r="F829" s="481"/>
      <c r="G829" s="263"/>
      <c r="H829" s="435"/>
      <c r="I829" s="264"/>
      <c r="J829" s="264"/>
      <c r="K829" s="264"/>
      <c r="L829" s="265"/>
    </row>
    <row r="830" spans="1:12" ht="19.5" customHeight="1">
      <c r="A830" s="262"/>
      <c r="B830" s="481"/>
      <c r="C830" s="481"/>
      <c r="D830" s="481"/>
      <c r="E830" s="481"/>
      <c r="F830" s="481"/>
      <c r="G830" s="263"/>
      <c r="H830" s="435"/>
      <c r="I830" s="264"/>
      <c r="J830" s="264"/>
      <c r="K830" s="264"/>
      <c r="L830" s="265"/>
    </row>
    <row r="831" spans="1:12" ht="19.5" customHeight="1">
      <c r="A831" s="262"/>
      <c r="B831" s="481"/>
      <c r="C831" s="481"/>
      <c r="D831" s="481"/>
      <c r="E831" s="481"/>
      <c r="F831" s="481"/>
      <c r="G831" s="263"/>
      <c r="H831" s="435"/>
      <c r="I831" s="264"/>
      <c r="J831" s="264"/>
      <c r="K831" s="264"/>
      <c r="L831" s="265"/>
    </row>
    <row r="832" spans="1:12" ht="19.5" customHeight="1">
      <c r="A832" s="262"/>
      <c r="B832" s="481"/>
      <c r="C832" s="481"/>
      <c r="D832" s="481"/>
      <c r="E832" s="481"/>
      <c r="F832" s="481"/>
      <c r="G832" s="263"/>
      <c r="H832" s="435"/>
      <c r="I832" s="264"/>
      <c r="J832" s="264"/>
      <c r="K832" s="264"/>
      <c r="L832" s="265"/>
    </row>
    <row r="833" spans="1:12" ht="19.5" customHeight="1">
      <c r="A833" s="262"/>
      <c r="B833" s="481"/>
      <c r="C833" s="481"/>
      <c r="D833" s="481"/>
      <c r="E833" s="481"/>
      <c r="F833" s="481"/>
      <c r="G833" s="263"/>
      <c r="H833" s="435"/>
      <c r="I833" s="264"/>
      <c r="J833" s="264"/>
      <c r="K833" s="264"/>
      <c r="L833" s="265"/>
    </row>
    <row r="834" spans="1:12" ht="19.5" customHeight="1">
      <c r="A834" s="262"/>
      <c r="B834" s="481"/>
      <c r="C834" s="481"/>
      <c r="D834" s="481"/>
      <c r="E834" s="481"/>
      <c r="F834" s="481"/>
      <c r="G834" s="263"/>
      <c r="H834" s="435"/>
      <c r="I834" s="264"/>
      <c r="J834" s="264"/>
      <c r="K834" s="264"/>
      <c r="L834" s="265"/>
    </row>
    <row r="835" spans="1:12" ht="19.5" customHeight="1">
      <c r="A835" s="262"/>
      <c r="B835" s="481"/>
      <c r="C835" s="481"/>
      <c r="D835" s="481"/>
      <c r="E835" s="481"/>
      <c r="F835" s="481"/>
      <c r="G835" s="263"/>
      <c r="H835" s="435"/>
      <c r="I835" s="264"/>
      <c r="J835" s="264"/>
      <c r="K835" s="264"/>
      <c r="L835" s="265"/>
    </row>
    <row r="836" spans="1:12" ht="19.5" customHeight="1">
      <c r="A836" s="262"/>
      <c r="B836" s="481"/>
      <c r="C836" s="481"/>
      <c r="D836" s="481"/>
      <c r="E836" s="481"/>
      <c r="F836" s="481"/>
      <c r="G836" s="263"/>
      <c r="H836" s="435"/>
      <c r="I836" s="264"/>
      <c r="J836" s="264"/>
      <c r="K836" s="264"/>
      <c r="L836" s="265"/>
    </row>
    <row r="837" spans="1:12" ht="19.5" customHeight="1">
      <c r="A837" s="262"/>
      <c r="B837" s="481"/>
      <c r="C837" s="481"/>
      <c r="D837" s="481"/>
      <c r="E837" s="481"/>
      <c r="F837" s="481"/>
      <c r="G837" s="263"/>
      <c r="H837" s="435"/>
      <c r="I837" s="264"/>
      <c r="J837" s="264"/>
      <c r="K837" s="264"/>
      <c r="L837" s="265"/>
    </row>
    <row r="838" spans="1:12" ht="19.5" customHeight="1">
      <c r="A838" s="262"/>
      <c r="B838" s="481"/>
      <c r="C838" s="481"/>
      <c r="D838" s="481"/>
      <c r="E838" s="481"/>
      <c r="F838" s="481"/>
      <c r="G838" s="263"/>
      <c r="H838" s="435"/>
      <c r="I838" s="264"/>
      <c r="J838" s="264"/>
      <c r="K838" s="264"/>
      <c r="L838" s="265"/>
    </row>
    <row r="839" spans="1:12" ht="19.5" customHeight="1">
      <c r="A839" s="262"/>
      <c r="B839" s="481"/>
      <c r="C839" s="481"/>
      <c r="D839" s="481"/>
      <c r="E839" s="481"/>
      <c r="F839" s="481"/>
      <c r="G839" s="263"/>
      <c r="H839" s="435"/>
      <c r="I839" s="264"/>
      <c r="J839" s="264"/>
      <c r="K839" s="264"/>
      <c r="L839" s="265"/>
    </row>
    <row r="840" spans="1:12" ht="19.5" customHeight="1">
      <c r="A840" s="262"/>
      <c r="B840" s="481"/>
      <c r="C840" s="481"/>
      <c r="D840" s="481"/>
      <c r="E840" s="481"/>
      <c r="F840" s="481"/>
      <c r="G840" s="263"/>
      <c r="H840" s="435"/>
      <c r="I840" s="264"/>
      <c r="J840" s="264"/>
      <c r="K840" s="264"/>
      <c r="L840" s="265"/>
    </row>
    <row r="841" spans="1:12" ht="19.5" customHeight="1">
      <c r="A841" s="262"/>
      <c r="B841" s="481"/>
      <c r="C841" s="481"/>
      <c r="D841" s="481"/>
      <c r="E841" s="481"/>
      <c r="F841" s="481"/>
      <c r="G841" s="263"/>
      <c r="H841" s="435"/>
      <c r="I841" s="264"/>
      <c r="J841" s="264"/>
      <c r="K841" s="264"/>
      <c r="L841" s="265"/>
    </row>
    <row r="842" spans="1:12" ht="19.5" customHeight="1">
      <c r="A842" s="262"/>
      <c r="B842" s="481"/>
      <c r="C842" s="481"/>
      <c r="D842" s="481"/>
      <c r="E842" s="481"/>
      <c r="F842" s="481"/>
      <c r="G842" s="263"/>
      <c r="H842" s="435"/>
      <c r="I842" s="264"/>
      <c r="J842" s="264"/>
      <c r="K842" s="264"/>
      <c r="L842" s="265"/>
    </row>
    <row r="843" spans="1:12" ht="19.5" customHeight="1">
      <c r="A843" s="262"/>
      <c r="B843" s="481"/>
      <c r="C843" s="481"/>
      <c r="D843" s="481"/>
      <c r="E843" s="481"/>
      <c r="F843" s="481"/>
      <c r="G843" s="263"/>
      <c r="H843" s="435"/>
      <c r="I843" s="264"/>
      <c r="J843" s="264"/>
      <c r="K843" s="264"/>
      <c r="L843" s="265"/>
    </row>
    <row r="844" spans="1:12" ht="19.5" customHeight="1">
      <c r="A844" s="262"/>
      <c r="B844" s="481"/>
      <c r="C844" s="481"/>
      <c r="D844" s="481"/>
      <c r="E844" s="481"/>
      <c r="F844" s="481"/>
      <c r="G844" s="263"/>
      <c r="H844" s="435"/>
      <c r="I844" s="264"/>
      <c r="J844" s="264"/>
      <c r="K844" s="264"/>
      <c r="L844" s="265"/>
    </row>
    <row r="845" spans="1:12" ht="19.5" customHeight="1">
      <c r="A845" s="262"/>
      <c r="B845" s="481"/>
      <c r="C845" s="481"/>
      <c r="D845" s="481"/>
      <c r="E845" s="481"/>
      <c r="F845" s="481"/>
      <c r="G845" s="263"/>
      <c r="H845" s="435"/>
      <c r="I845" s="264"/>
      <c r="J845" s="264"/>
      <c r="K845" s="264"/>
      <c r="L845" s="265"/>
    </row>
    <row r="846" spans="1:12" ht="19.5" customHeight="1">
      <c r="A846" s="262"/>
      <c r="B846" s="481"/>
      <c r="C846" s="481"/>
      <c r="D846" s="481"/>
      <c r="E846" s="481"/>
      <c r="F846" s="481"/>
      <c r="G846" s="263"/>
      <c r="H846" s="435"/>
      <c r="I846" s="264"/>
      <c r="J846" s="264"/>
      <c r="K846" s="264"/>
      <c r="L846" s="265"/>
    </row>
    <row r="847" spans="1:12" ht="19.5" customHeight="1">
      <c r="A847" s="262"/>
      <c r="B847" s="481"/>
      <c r="C847" s="481"/>
      <c r="D847" s="481"/>
      <c r="E847" s="481"/>
      <c r="F847" s="481"/>
      <c r="G847" s="263"/>
      <c r="H847" s="435"/>
      <c r="I847" s="264"/>
      <c r="J847" s="264"/>
      <c r="K847" s="264"/>
      <c r="L847" s="265"/>
    </row>
    <row r="848" spans="1:12" ht="19.5" customHeight="1">
      <c r="A848" s="262"/>
      <c r="B848" s="481"/>
      <c r="C848" s="481"/>
      <c r="D848" s="481"/>
      <c r="E848" s="481"/>
      <c r="F848" s="481"/>
      <c r="G848" s="263"/>
      <c r="H848" s="435"/>
      <c r="I848" s="264"/>
      <c r="J848" s="264"/>
      <c r="K848" s="264"/>
      <c r="L848" s="265"/>
    </row>
    <row r="849" spans="1:12" ht="19.5" customHeight="1">
      <c r="A849" s="262"/>
      <c r="B849" s="481"/>
      <c r="C849" s="481"/>
      <c r="D849" s="481"/>
      <c r="E849" s="481"/>
      <c r="F849" s="481"/>
      <c r="G849" s="263"/>
      <c r="H849" s="435"/>
      <c r="I849" s="264"/>
      <c r="J849" s="264"/>
      <c r="K849" s="264"/>
      <c r="L849" s="265"/>
    </row>
    <row r="850" spans="1:12" ht="19.5" customHeight="1">
      <c r="A850" s="262"/>
      <c r="B850" s="481"/>
      <c r="C850" s="481"/>
      <c r="D850" s="481"/>
      <c r="E850" s="481"/>
      <c r="F850" s="481"/>
      <c r="G850" s="263"/>
      <c r="H850" s="435"/>
      <c r="I850" s="264"/>
      <c r="J850" s="264"/>
      <c r="K850" s="264"/>
      <c r="L850" s="265"/>
    </row>
    <row r="851" spans="1:12" ht="19.5" customHeight="1">
      <c r="A851" s="262"/>
      <c r="B851" s="481"/>
      <c r="C851" s="481"/>
      <c r="D851" s="481"/>
      <c r="E851" s="481"/>
      <c r="F851" s="481"/>
      <c r="G851" s="263"/>
      <c r="H851" s="435"/>
      <c r="I851" s="264"/>
      <c r="J851" s="264"/>
      <c r="K851" s="264"/>
      <c r="L851" s="265"/>
    </row>
    <row r="852" spans="1:12" ht="19.5" customHeight="1">
      <c r="A852" s="262"/>
      <c r="B852" s="481"/>
      <c r="C852" s="481"/>
      <c r="D852" s="481"/>
      <c r="E852" s="481"/>
      <c r="F852" s="481"/>
      <c r="G852" s="263"/>
      <c r="H852" s="435"/>
      <c r="I852" s="264"/>
      <c r="J852" s="264"/>
      <c r="K852" s="264"/>
      <c r="L852" s="265"/>
    </row>
    <row r="853" spans="1:12" ht="19.5" customHeight="1">
      <c r="A853" s="262"/>
      <c r="B853" s="481"/>
      <c r="C853" s="481"/>
      <c r="D853" s="481"/>
      <c r="E853" s="481"/>
      <c r="F853" s="481"/>
      <c r="G853" s="263"/>
      <c r="H853" s="435"/>
      <c r="I853" s="264"/>
      <c r="J853" s="264"/>
      <c r="K853" s="264"/>
      <c r="L853" s="265"/>
    </row>
    <row r="854" spans="1:12" ht="19.5" customHeight="1">
      <c r="A854" s="262"/>
      <c r="B854" s="481"/>
      <c r="C854" s="481"/>
      <c r="D854" s="481"/>
      <c r="E854" s="481"/>
      <c r="F854" s="481"/>
      <c r="G854" s="263"/>
      <c r="H854" s="435"/>
      <c r="I854" s="264"/>
      <c r="J854" s="264"/>
      <c r="K854" s="264"/>
      <c r="L854" s="265"/>
    </row>
    <row r="855" spans="1:12" ht="19.5" customHeight="1">
      <c r="A855" s="262"/>
      <c r="B855" s="481"/>
      <c r="C855" s="481"/>
      <c r="D855" s="481"/>
      <c r="E855" s="481"/>
      <c r="F855" s="481"/>
      <c r="G855" s="263"/>
      <c r="H855" s="435"/>
      <c r="I855" s="264"/>
      <c r="J855" s="264"/>
      <c r="K855" s="264"/>
      <c r="L855" s="265"/>
    </row>
    <row r="856" spans="1:12" ht="19.5" customHeight="1">
      <c r="A856" s="262"/>
      <c r="B856" s="481"/>
      <c r="C856" s="481"/>
      <c r="D856" s="481"/>
      <c r="E856" s="481"/>
      <c r="F856" s="481"/>
      <c r="G856" s="263"/>
      <c r="H856" s="435"/>
      <c r="I856" s="264"/>
      <c r="J856" s="264"/>
      <c r="K856" s="264"/>
      <c r="L856" s="265"/>
    </row>
    <row r="857" spans="1:12" ht="19.5" customHeight="1">
      <c r="A857" s="262"/>
      <c r="B857" s="481"/>
      <c r="C857" s="481"/>
      <c r="D857" s="481"/>
      <c r="E857" s="481"/>
      <c r="F857" s="481"/>
      <c r="G857" s="263"/>
      <c r="H857" s="435"/>
      <c r="I857" s="264"/>
      <c r="J857" s="264"/>
      <c r="K857" s="264"/>
      <c r="L857" s="265"/>
    </row>
    <row r="858" spans="1:12" ht="19.5" customHeight="1">
      <c r="A858" s="262"/>
      <c r="B858" s="481"/>
      <c r="C858" s="481"/>
      <c r="D858" s="481"/>
      <c r="E858" s="481"/>
      <c r="F858" s="481"/>
      <c r="G858" s="263"/>
      <c r="H858" s="435"/>
      <c r="I858" s="264"/>
      <c r="J858" s="264"/>
      <c r="K858" s="264"/>
      <c r="L858" s="265"/>
    </row>
    <row r="859" spans="1:12" ht="19.5" customHeight="1">
      <c r="A859" s="262"/>
      <c r="B859" s="481"/>
      <c r="C859" s="481"/>
      <c r="D859" s="481"/>
      <c r="E859" s="481"/>
      <c r="F859" s="481"/>
      <c r="G859" s="263"/>
      <c r="H859" s="435"/>
      <c r="I859" s="264"/>
      <c r="J859" s="264"/>
      <c r="K859" s="264"/>
      <c r="L859" s="265"/>
    </row>
    <row r="860" spans="1:12" ht="19.5" customHeight="1">
      <c r="A860" s="262"/>
      <c r="B860" s="481"/>
      <c r="C860" s="481"/>
      <c r="D860" s="481"/>
      <c r="E860" s="481"/>
      <c r="F860" s="481"/>
      <c r="G860" s="263"/>
      <c r="H860" s="435"/>
      <c r="I860" s="264"/>
      <c r="J860" s="264"/>
      <c r="K860" s="264"/>
      <c r="L860" s="265"/>
    </row>
    <row r="861" spans="1:12" ht="19.5" customHeight="1">
      <c r="A861" s="262"/>
      <c r="B861" s="481"/>
      <c r="C861" s="481"/>
      <c r="D861" s="481"/>
      <c r="E861" s="481"/>
      <c r="F861" s="481"/>
      <c r="G861" s="263"/>
      <c r="H861" s="435"/>
      <c r="I861" s="264"/>
      <c r="J861" s="264"/>
      <c r="K861" s="264"/>
      <c r="L861" s="265"/>
    </row>
    <row r="862" spans="1:12" ht="19.5" customHeight="1">
      <c r="A862" s="262"/>
      <c r="B862" s="481"/>
      <c r="C862" s="481"/>
      <c r="D862" s="481"/>
      <c r="E862" s="481"/>
      <c r="F862" s="481"/>
      <c r="G862" s="263"/>
      <c r="H862" s="435"/>
      <c r="I862" s="264"/>
      <c r="J862" s="264"/>
      <c r="K862" s="264"/>
      <c r="L862" s="265"/>
    </row>
    <row r="863" spans="1:12" ht="19.5" customHeight="1">
      <c r="A863" s="262"/>
      <c r="B863" s="481"/>
      <c r="C863" s="481"/>
      <c r="D863" s="481"/>
      <c r="E863" s="481"/>
      <c r="F863" s="481"/>
      <c r="G863" s="263"/>
      <c r="H863" s="435"/>
      <c r="I863" s="264"/>
      <c r="J863" s="264"/>
      <c r="K863" s="264"/>
      <c r="L863" s="265"/>
    </row>
    <row r="864" spans="1:12" ht="19.5" customHeight="1">
      <c r="A864" s="262"/>
      <c r="B864" s="481"/>
      <c r="C864" s="481"/>
      <c r="D864" s="481"/>
      <c r="E864" s="481"/>
      <c r="F864" s="481"/>
      <c r="G864" s="263"/>
      <c r="H864" s="435"/>
      <c r="I864" s="264"/>
      <c r="J864" s="264"/>
      <c r="K864" s="264"/>
      <c r="L864" s="265"/>
    </row>
    <row r="865" spans="1:12" ht="19.5" customHeight="1">
      <c r="A865" s="262"/>
      <c r="B865" s="481"/>
      <c r="C865" s="481"/>
      <c r="D865" s="481"/>
      <c r="E865" s="481"/>
      <c r="F865" s="481"/>
      <c r="G865" s="263"/>
      <c r="H865" s="435"/>
      <c r="I865" s="264"/>
      <c r="J865" s="264"/>
      <c r="K865" s="264"/>
      <c r="L865" s="265"/>
    </row>
    <row r="866" spans="1:12" ht="19.5" customHeight="1">
      <c r="A866" s="262"/>
      <c r="B866" s="481"/>
      <c r="C866" s="481"/>
      <c r="D866" s="481"/>
      <c r="E866" s="481"/>
      <c r="F866" s="481"/>
      <c r="G866" s="263"/>
      <c r="H866" s="435"/>
      <c r="I866" s="264"/>
      <c r="J866" s="264"/>
      <c r="K866" s="264"/>
      <c r="L866" s="265"/>
    </row>
    <row r="867" spans="1:12" ht="19.5" customHeight="1">
      <c r="A867" s="262"/>
      <c r="B867" s="481"/>
      <c r="C867" s="481"/>
      <c r="D867" s="481"/>
      <c r="E867" s="481"/>
      <c r="F867" s="481"/>
      <c r="G867" s="263"/>
      <c r="H867" s="435"/>
      <c r="I867" s="264"/>
      <c r="J867" s="264"/>
      <c r="K867" s="264"/>
      <c r="L867" s="265"/>
    </row>
    <row r="868" spans="1:12" ht="19.5" customHeight="1">
      <c r="A868" s="262"/>
      <c r="B868" s="481"/>
      <c r="C868" s="481"/>
      <c r="D868" s="481"/>
      <c r="E868" s="481"/>
      <c r="F868" s="481"/>
      <c r="G868" s="263"/>
      <c r="H868" s="435"/>
      <c r="I868" s="264"/>
      <c r="J868" s="264"/>
      <c r="K868" s="264"/>
      <c r="L868" s="265"/>
    </row>
    <row r="869" spans="1:12" ht="19.5" customHeight="1">
      <c r="A869" s="262"/>
      <c r="B869" s="481"/>
      <c r="C869" s="481"/>
      <c r="D869" s="481"/>
      <c r="E869" s="481"/>
      <c r="F869" s="481"/>
      <c r="G869" s="263"/>
      <c r="H869" s="435"/>
      <c r="I869" s="264"/>
      <c r="J869" s="264"/>
      <c r="K869" s="264"/>
      <c r="L869" s="265"/>
    </row>
    <row r="870" spans="1:12" ht="19.5" customHeight="1">
      <c r="A870" s="262"/>
      <c r="B870" s="481"/>
      <c r="C870" s="481"/>
      <c r="D870" s="481"/>
      <c r="E870" s="481"/>
      <c r="F870" s="481"/>
      <c r="G870" s="263"/>
      <c r="H870" s="435"/>
      <c r="I870" s="264"/>
      <c r="J870" s="264"/>
      <c r="K870" s="264"/>
      <c r="L870" s="265"/>
    </row>
    <row r="871" spans="1:12" ht="19.5" customHeight="1">
      <c r="A871" s="262"/>
      <c r="B871" s="481"/>
      <c r="C871" s="481"/>
      <c r="D871" s="481"/>
      <c r="E871" s="481"/>
      <c r="F871" s="481"/>
      <c r="G871" s="263"/>
      <c r="H871" s="435"/>
      <c r="I871" s="264"/>
      <c r="J871" s="264"/>
      <c r="K871" s="264"/>
      <c r="L871" s="265"/>
    </row>
    <row r="872" spans="1:12" ht="19.5" customHeight="1">
      <c r="A872" s="262"/>
      <c r="B872" s="481"/>
      <c r="C872" s="481"/>
      <c r="D872" s="481"/>
      <c r="E872" s="481"/>
      <c r="F872" s="481"/>
      <c r="G872" s="263"/>
      <c r="H872" s="435"/>
      <c r="I872" s="264"/>
      <c r="J872" s="264"/>
      <c r="K872" s="264"/>
      <c r="L872" s="265"/>
    </row>
    <row r="873" spans="1:12" ht="19.5" customHeight="1">
      <c r="A873" s="262"/>
      <c r="B873" s="481"/>
      <c r="C873" s="481"/>
      <c r="D873" s="481"/>
      <c r="E873" s="481"/>
      <c r="F873" s="481"/>
      <c r="G873" s="263"/>
      <c r="H873" s="435"/>
      <c r="I873" s="264"/>
      <c r="J873" s="264"/>
      <c r="K873" s="264"/>
      <c r="L873" s="265"/>
    </row>
    <row r="874" spans="1:12" ht="19.5" customHeight="1">
      <c r="A874" s="262"/>
      <c r="B874" s="481"/>
      <c r="C874" s="481"/>
      <c r="D874" s="481"/>
      <c r="E874" s="481"/>
      <c r="F874" s="481"/>
      <c r="G874" s="263"/>
      <c r="H874" s="435"/>
      <c r="I874" s="264"/>
      <c r="J874" s="264"/>
      <c r="K874" s="264"/>
      <c r="L874" s="265"/>
    </row>
    <row r="875" spans="1:12" ht="19.5" customHeight="1">
      <c r="A875" s="262"/>
      <c r="B875" s="481"/>
      <c r="C875" s="481"/>
      <c r="D875" s="481"/>
      <c r="E875" s="481"/>
      <c r="F875" s="481"/>
      <c r="G875" s="263"/>
      <c r="H875" s="435"/>
      <c r="I875" s="264"/>
      <c r="J875" s="264"/>
      <c r="K875" s="264"/>
      <c r="L875" s="265"/>
    </row>
    <row r="876" spans="1:12" ht="19.5" customHeight="1">
      <c r="A876" s="262"/>
      <c r="B876" s="481"/>
      <c r="C876" s="481"/>
      <c r="D876" s="481"/>
      <c r="E876" s="481"/>
      <c r="F876" s="481"/>
      <c r="G876" s="263"/>
      <c r="H876" s="435"/>
      <c r="I876" s="264"/>
      <c r="J876" s="264"/>
      <c r="K876" s="264"/>
      <c r="L876" s="265"/>
    </row>
    <row r="877" spans="1:12" ht="19.5" customHeight="1">
      <c r="A877" s="262"/>
      <c r="B877" s="481"/>
      <c r="C877" s="481"/>
      <c r="D877" s="481"/>
      <c r="E877" s="481"/>
      <c r="F877" s="481"/>
      <c r="G877" s="263"/>
      <c r="H877" s="435"/>
      <c r="I877" s="264"/>
      <c r="J877" s="264"/>
      <c r="K877" s="264"/>
      <c r="L877" s="265"/>
    </row>
    <row r="878" spans="1:12" ht="19.5" customHeight="1">
      <c r="A878" s="262"/>
      <c r="B878" s="481"/>
      <c r="C878" s="481"/>
      <c r="D878" s="481"/>
      <c r="E878" s="481"/>
      <c r="F878" s="481"/>
      <c r="G878" s="263"/>
      <c r="H878" s="435"/>
      <c r="I878" s="264"/>
      <c r="J878" s="264"/>
      <c r="K878" s="264"/>
      <c r="L878" s="265"/>
    </row>
    <row r="879" spans="1:12" ht="19.5" customHeight="1">
      <c r="A879" s="262"/>
      <c r="B879" s="481"/>
      <c r="C879" s="481"/>
      <c r="D879" s="481"/>
      <c r="E879" s="481"/>
      <c r="F879" s="481"/>
      <c r="G879" s="263"/>
      <c r="H879" s="435"/>
      <c r="I879" s="264"/>
      <c r="J879" s="264"/>
      <c r="K879" s="264"/>
      <c r="L879" s="265"/>
    </row>
    <row r="880" spans="1:12" ht="19.5" customHeight="1">
      <c r="A880" s="262"/>
      <c r="B880" s="481"/>
      <c r="C880" s="481"/>
      <c r="D880" s="481"/>
      <c r="E880" s="481"/>
      <c r="F880" s="481"/>
      <c r="G880" s="263"/>
      <c r="H880" s="435"/>
      <c r="I880" s="264"/>
      <c r="J880" s="264"/>
      <c r="K880" s="264"/>
      <c r="L880" s="265"/>
    </row>
    <row r="881" spans="1:12" ht="19.5" customHeight="1">
      <c r="A881" s="262"/>
      <c r="B881" s="481"/>
      <c r="C881" s="481"/>
      <c r="D881" s="481"/>
      <c r="E881" s="481"/>
      <c r="F881" s="481"/>
      <c r="G881" s="263"/>
      <c r="H881" s="435"/>
      <c r="I881" s="264"/>
      <c r="J881" s="264"/>
      <c r="K881" s="264"/>
      <c r="L881" s="265"/>
    </row>
    <row r="882" spans="1:12" ht="19.5" customHeight="1">
      <c r="A882" s="262"/>
      <c r="B882" s="481"/>
      <c r="C882" s="481"/>
      <c r="D882" s="481"/>
      <c r="E882" s="481"/>
      <c r="F882" s="481"/>
      <c r="G882" s="263"/>
      <c r="H882" s="435"/>
      <c r="I882" s="264"/>
      <c r="J882" s="264"/>
      <c r="K882" s="264"/>
      <c r="L882" s="265"/>
    </row>
    <row r="883" spans="1:12" ht="19.5" customHeight="1">
      <c r="A883" s="262"/>
      <c r="B883" s="481"/>
      <c r="C883" s="481"/>
      <c r="D883" s="481"/>
      <c r="E883" s="481"/>
      <c r="F883" s="481"/>
      <c r="G883" s="263"/>
      <c r="H883" s="435"/>
      <c r="I883" s="264"/>
      <c r="J883" s="264"/>
      <c r="K883" s="264"/>
      <c r="L883" s="265"/>
    </row>
    <row r="884" spans="1:12" ht="19.5" customHeight="1">
      <c r="A884" s="262"/>
      <c r="B884" s="481"/>
      <c r="C884" s="481"/>
      <c r="D884" s="481"/>
      <c r="E884" s="481"/>
      <c r="F884" s="481"/>
      <c r="G884" s="263"/>
      <c r="H884" s="435"/>
      <c r="I884" s="264"/>
      <c r="J884" s="264"/>
      <c r="K884" s="264"/>
      <c r="L884" s="265"/>
    </row>
    <row r="885" spans="1:12" ht="19.5" customHeight="1">
      <c r="A885" s="262"/>
      <c r="B885" s="481"/>
      <c r="C885" s="481"/>
      <c r="D885" s="481"/>
      <c r="E885" s="481"/>
      <c r="F885" s="481"/>
      <c r="G885" s="263"/>
      <c r="H885" s="435"/>
      <c r="I885" s="264"/>
      <c r="J885" s="264"/>
      <c r="K885" s="264"/>
      <c r="L885" s="265"/>
    </row>
    <row r="886" spans="1:12" ht="19.5" customHeight="1">
      <c r="A886" s="262"/>
      <c r="B886" s="481"/>
      <c r="C886" s="481"/>
      <c r="D886" s="481"/>
      <c r="E886" s="481"/>
      <c r="F886" s="481"/>
      <c r="G886" s="263"/>
      <c r="H886" s="435"/>
      <c r="I886" s="264"/>
      <c r="J886" s="264"/>
      <c r="K886" s="264"/>
      <c r="L886" s="265"/>
    </row>
    <row r="887" spans="1:12" ht="19.5" customHeight="1">
      <c r="A887" s="262"/>
      <c r="B887" s="481"/>
      <c r="C887" s="481"/>
      <c r="D887" s="481"/>
      <c r="E887" s="481"/>
      <c r="F887" s="481"/>
      <c r="G887" s="263"/>
      <c r="H887" s="435"/>
      <c r="I887" s="264"/>
      <c r="J887" s="264"/>
      <c r="K887" s="264"/>
      <c r="L887" s="265"/>
    </row>
    <row r="888" spans="1:12" ht="19.5" customHeight="1">
      <c r="A888" s="262"/>
      <c r="B888" s="481"/>
      <c r="C888" s="481"/>
      <c r="D888" s="481"/>
      <c r="E888" s="481"/>
      <c r="F888" s="481"/>
      <c r="G888" s="263"/>
      <c r="H888" s="435"/>
      <c r="I888" s="264"/>
      <c r="J888" s="264"/>
      <c r="K888" s="264"/>
      <c r="L888" s="265"/>
    </row>
    <row r="889" spans="1:12" ht="19.5" customHeight="1">
      <c r="A889" s="262"/>
      <c r="B889" s="481"/>
      <c r="C889" s="481"/>
      <c r="D889" s="481"/>
      <c r="E889" s="481"/>
      <c r="F889" s="481"/>
      <c r="G889" s="263"/>
      <c r="H889" s="435"/>
      <c r="I889" s="264"/>
      <c r="J889" s="264"/>
      <c r="K889" s="264"/>
      <c r="L889" s="265"/>
    </row>
    <row r="890" spans="1:12" ht="19.5" customHeight="1">
      <c r="A890" s="262"/>
      <c r="B890" s="481"/>
      <c r="C890" s="481"/>
      <c r="D890" s="481"/>
      <c r="E890" s="481"/>
      <c r="F890" s="481"/>
      <c r="G890" s="263"/>
      <c r="H890" s="435"/>
      <c r="I890" s="264"/>
      <c r="J890" s="264"/>
      <c r="K890" s="264"/>
      <c r="L890" s="265"/>
    </row>
    <row r="891" spans="1:12" ht="19.5" customHeight="1">
      <c r="A891" s="262"/>
      <c r="B891" s="481"/>
      <c r="C891" s="481"/>
      <c r="D891" s="481"/>
      <c r="E891" s="481"/>
      <c r="F891" s="481"/>
      <c r="G891" s="263"/>
      <c r="H891" s="435"/>
      <c r="I891" s="264"/>
      <c r="J891" s="264"/>
      <c r="K891" s="264"/>
      <c r="L891" s="265"/>
    </row>
    <row r="892" spans="1:12" ht="19.5" customHeight="1">
      <c r="A892" s="262"/>
      <c r="B892" s="481"/>
      <c r="C892" s="481"/>
      <c r="D892" s="481"/>
      <c r="E892" s="481"/>
      <c r="F892" s="481"/>
      <c r="G892" s="263"/>
      <c r="H892" s="435"/>
      <c r="I892" s="264"/>
      <c r="J892" s="264"/>
      <c r="K892" s="264"/>
      <c r="L892" s="265"/>
    </row>
    <row r="893" spans="1:12" ht="19.5" customHeight="1">
      <c r="A893" s="262"/>
      <c r="B893" s="481"/>
      <c r="C893" s="481"/>
      <c r="D893" s="481"/>
      <c r="E893" s="481"/>
      <c r="F893" s="481"/>
      <c r="G893" s="263"/>
      <c r="H893" s="435"/>
      <c r="I893" s="264"/>
      <c r="J893" s="264"/>
      <c r="K893" s="264"/>
      <c r="L893" s="265"/>
    </row>
    <row r="894" spans="1:12" ht="19.5" customHeight="1">
      <c r="A894" s="262"/>
      <c r="B894" s="481"/>
      <c r="C894" s="481"/>
      <c r="D894" s="481"/>
      <c r="E894" s="481"/>
      <c r="F894" s="481"/>
      <c r="G894" s="263"/>
      <c r="H894" s="435"/>
      <c r="I894" s="264"/>
      <c r="J894" s="264"/>
      <c r="K894" s="264"/>
      <c r="L894" s="265"/>
    </row>
    <row r="895" spans="1:12" ht="19.5" customHeight="1">
      <c r="A895" s="262"/>
      <c r="B895" s="481"/>
      <c r="C895" s="481"/>
      <c r="D895" s="481"/>
      <c r="E895" s="481"/>
      <c r="F895" s="481"/>
      <c r="G895" s="263"/>
      <c r="H895" s="435"/>
      <c r="I895" s="264"/>
      <c r="J895" s="264"/>
      <c r="K895" s="264"/>
      <c r="L895" s="265"/>
    </row>
    <row r="896" spans="1:12" ht="19.5" customHeight="1">
      <c r="A896" s="262"/>
      <c r="B896" s="481"/>
      <c r="C896" s="481"/>
      <c r="D896" s="481"/>
      <c r="E896" s="481"/>
      <c r="F896" s="481"/>
      <c r="G896" s="263"/>
      <c r="H896" s="435"/>
      <c r="I896" s="264"/>
      <c r="J896" s="264"/>
      <c r="K896" s="264"/>
      <c r="L896" s="265"/>
    </row>
    <row r="897" spans="1:12" ht="19.5" customHeight="1">
      <c r="A897" s="262"/>
      <c r="B897" s="481"/>
      <c r="C897" s="481"/>
      <c r="D897" s="481"/>
      <c r="E897" s="481"/>
      <c r="F897" s="481"/>
      <c r="G897" s="263"/>
      <c r="H897" s="435"/>
      <c r="I897" s="264"/>
      <c r="J897" s="264"/>
      <c r="K897" s="264"/>
      <c r="L897" s="265"/>
    </row>
    <row r="898" spans="1:12" ht="19.5" customHeight="1">
      <c r="A898" s="262"/>
      <c r="B898" s="481"/>
      <c r="C898" s="481"/>
      <c r="D898" s="481"/>
      <c r="E898" s="481"/>
      <c r="F898" s="481"/>
      <c r="G898" s="263"/>
      <c r="H898" s="435"/>
      <c r="I898" s="264"/>
      <c r="J898" s="264"/>
      <c r="K898" s="264"/>
      <c r="L898" s="265"/>
    </row>
    <row r="899" spans="1:12" ht="19.5" customHeight="1">
      <c r="A899" s="262"/>
      <c r="B899" s="481"/>
      <c r="C899" s="481"/>
      <c r="D899" s="481"/>
      <c r="E899" s="481"/>
      <c r="F899" s="481"/>
      <c r="G899" s="263"/>
      <c r="H899" s="435"/>
      <c r="I899" s="264"/>
      <c r="J899" s="264"/>
      <c r="K899" s="264"/>
      <c r="L899" s="265"/>
    </row>
    <row r="900" spans="1:12" ht="19.5" customHeight="1">
      <c r="A900" s="262"/>
      <c r="B900" s="481"/>
      <c r="C900" s="481"/>
      <c r="D900" s="481"/>
      <c r="E900" s="481"/>
      <c r="F900" s="481"/>
      <c r="G900" s="263"/>
      <c r="H900" s="435"/>
      <c r="I900" s="264"/>
      <c r="J900" s="264"/>
      <c r="K900" s="264"/>
      <c r="L900" s="265"/>
    </row>
    <row r="901" spans="1:12" ht="19.5" customHeight="1">
      <c r="A901" s="262"/>
      <c r="B901" s="481"/>
      <c r="C901" s="481"/>
      <c r="D901" s="481"/>
      <c r="E901" s="481"/>
      <c r="F901" s="481"/>
      <c r="G901" s="263"/>
      <c r="H901" s="435"/>
      <c r="I901" s="264"/>
      <c r="J901" s="264"/>
      <c r="K901" s="264"/>
      <c r="L901" s="265"/>
    </row>
    <row r="902" spans="1:12" ht="19.5" customHeight="1">
      <c r="A902" s="262"/>
      <c r="B902" s="481"/>
      <c r="C902" s="481"/>
      <c r="D902" s="481"/>
      <c r="E902" s="481"/>
      <c r="F902" s="481"/>
      <c r="G902" s="263"/>
      <c r="H902" s="435"/>
      <c r="I902" s="264"/>
      <c r="J902" s="264"/>
      <c r="K902" s="264"/>
      <c r="L902" s="265"/>
    </row>
    <row r="903" spans="1:12" ht="19.5" customHeight="1">
      <c r="A903" s="262"/>
      <c r="B903" s="481"/>
      <c r="C903" s="481"/>
      <c r="D903" s="481"/>
      <c r="E903" s="481"/>
      <c r="F903" s="481"/>
      <c r="G903" s="263"/>
      <c r="H903" s="435"/>
      <c r="I903" s="264"/>
      <c r="J903" s="264"/>
      <c r="K903" s="264"/>
      <c r="L903" s="265"/>
    </row>
    <row r="904" spans="1:12" ht="19.5" customHeight="1">
      <c r="A904" s="262"/>
      <c r="B904" s="481"/>
      <c r="C904" s="481"/>
      <c r="D904" s="481"/>
      <c r="E904" s="481"/>
      <c r="F904" s="481"/>
      <c r="G904" s="263"/>
      <c r="H904" s="435"/>
      <c r="I904" s="264"/>
      <c r="J904" s="264"/>
      <c r="K904" s="264"/>
      <c r="L904" s="265"/>
    </row>
    <row r="905" spans="1:12" ht="19.5" customHeight="1">
      <c r="A905" s="262"/>
      <c r="B905" s="481"/>
      <c r="C905" s="481"/>
      <c r="D905" s="481"/>
      <c r="E905" s="481"/>
      <c r="F905" s="481"/>
      <c r="G905" s="263"/>
      <c r="H905" s="435"/>
      <c r="I905" s="264"/>
      <c r="J905" s="264"/>
      <c r="K905" s="264"/>
      <c r="L905" s="265"/>
    </row>
    <row r="906" spans="1:12" ht="19.5" customHeight="1">
      <c r="A906" s="262"/>
      <c r="B906" s="481"/>
      <c r="C906" s="481"/>
      <c r="D906" s="481"/>
      <c r="E906" s="481"/>
      <c r="F906" s="481"/>
      <c r="G906" s="263"/>
      <c r="H906" s="435"/>
      <c r="I906" s="264"/>
      <c r="J906" s="264"/>
      <c r="K906" s="264"/>
      <c r="L906" s="265"/>
    </row>
    <row r="907" spans="1:12" ht="19.5" customHeight="1">
      <c r="A907" s="262"/>
      <c r="B907" s="481"/>
      <c r="C907" s="481"/>
      <c r="D907" s="481"/>
      <c r="E907" s="481"/>
      <c r="F907" s="481"/>
      <c r="G907" s="263"/>
      <c r="H907" s="435"/>
      <c r="I907" s="264"/>
      <c r="J907" s="264"/>
      <c r="K907" s="264"/>
      <c r="L907" s="265"/>
    </row>
    <row r="908" spans="1:12" ht="19.5" customHeight="1">
      <c r="A908" s="262"/>
      <c r="B908" s="481"/>
      <c r="C908" s="481"/>
      <c r="D908" s="481"/>
      <c r="E908" s="481"/>
      <c r="F908" s="481"/>
      <c r="G908" s="263"/>
      <c r="H908" s="435"/>
      <c r="I908" s="264"/>
      <c r="J908" s="264"/>
      <c r="K908" s="264"/>
      <c r="L908" s="265"/>
    </row>
    <row r="909" spans="1:12" ht="19.5" customHeight="1">
      <c r="A909" s="262"/>
      <c r="B909" s="481"/>
      <c r="C909" s="481"/>
      <c r="D909" s="481"/>
      <c r="E909" s="481"/>
      <c r="F909" s="481"/>
      <c r="G909" s="263"/>
      <c r="H909" s="435"/>
      <c r="I909" s="264"/>
      <c r="J909" s="264"/>
      <c r="K909" s="264"/>
      <c r="L909" s="265"/>
    </row>
    <row r="910" spans="1:12" ht="19.5" customHeight="1">
      <c r="A910" s="262"/>
      <c r="B910" s="481"/>
      <c r="C910" s="481"/>
      <c r="D910" s="481"/>
      <c r="E910" s="481"/>
      <c r="F910" s="481"/>
      <c r="G910" s="263"/>
      <c r="H910" s="435"/>
      <c r="I910" s="264"/>
      <c r="J910" s="264"/>
      <c r="K910" s="264"/>
      <c r="L910" s="265"/>
    </row>
    <row r="911" spans="1:12" ht="19.5" customHeight="1">
      <c r="A911" s="262"/>
      <c r="B911" s="481"/>
      <c r="C911" s="481"/>
      <c r="D911" s="481"/>
      <c r="E911" s="481"/>
      <c r="F911" s="481"/>
      <c r="G911" s="263"/>
      <c r="H911" s="435"/>
      <c r="I911" s="264"/>
      <c r="J911" s="264"/>
      <c r="K911" s="264"/>
      <c r="L911" s="265"/>
    </row>
    <row r="912" spans="1:12" ht="19.5" customHeight="1">
      <c r="A912" s="262"/>
      <c r="B912" s="481"/>
      <c r="C912" s="481"/>
      <c r="D912" s="481"/>
      <c r="E912" s="481"/>
      <c r="F912" s="481"/>
      <c r="G912" s="263"/>
      <c r="H912" s="435"/>
      <c r="I912" s="264"/>
      <c r="J912" s="264"/>
      <c r="K912" s="264"/>
      <c r="L912" s="265"/>
    </row>
    <row r="913" spans="1:12" ht="19.5" customHeight="1">
      <c r="A913" s="262"/>
      <c r="B913" s="481"/>
      <c r="C913" s="481"/>
      <c r="D913" s="481"/>
      <c r="E913" s="481"/>
      <c r="F913" s="481"/>
      <c r="G913" s="263"/>
      <c r="H913" s="435"/>
      <c r="I913" s="264"/>
      <c r="J913" s="264"/>
      <c r="K913" s="264"/>
      <c r="L913" s="265"/>
    </row>
    <row r="914" spans="1:12" ht="19.5" customHeight="1">
      <c r="A914" s="262"/>
      <c r="B914" s="481"/>
      <c r="C914" s="481"/>
      <c r="D914" s="481"/>
      <c r="E914" s="481"/>
      <c r="F914" s="481"/>
      <c r="G914" s="263"/>
      <c r="H914" s="435"/>
      <c r="I914" s="264"/>
      <c r="J914" s="264"/>
      <c r="K914" s="264"/>
      <c r="L914" s="265"/>
    </row>
    <row r="915" spans="1:12" ht="19.5" customHeight="1">
      <c r="A915" s="262"/>
      <c r="B915" s="481"/>
      <c r="C915" s="481"/>
      <c r="D915" s="481"/>
      <c r="E915" s="481"/>
      <c r="F915" s="481"/>
      <c r="G915" s="263"/>
      <c r="H915" s="435"/>
      <c r="I915" s="264"/>
      <c r="J915" s="264"/>
      <c r="K915" s="264"/>
      <c r="L915" s="265"/>
    </row>
    <row r="916" spans="1:12" ht="19.5" customHeight="1">
      <c r="A916" s="262"/>
      <c r="B916" s="481"/>
      <c r="C916" s="481"/>
      <c r="D916" s="481"/>
      <c r="E916" s="481"/>
      <c r="F916" s="481"/>
      <c r="G916" s="263"/>
      <c r="H916" s="435"/>
      <c r="I916" s="264"/>
      <c r="J916" s="264"/>
      <c r="K916" s="264"/>
      <c r="L916" s="265"/>
    </row>
    <row r="917" spans="1:12" ht="19.5" customHeight="1">
      <c r="A917" s="262"/>
      <c r="B917" s="481"/>
      <c r="C917" s="481"/>
      <c r="D917" s="481"/>
      <c r="E917" s="481"/>
      <c r="F917" s="481"/>
      <c r="G917" s="263"/>
      <c r="H917" s="435"/>
      <c r="I917" s="264"/>
      <c r="J917" s="264"/>
      <c r="K917" s="264"/>
      <c r="L917" s="265"/>
    </row>
    <row r="918" spans="1:12" ht="19.5" customHeight="1">
      <c r="A918" s="262"/>
      <c r="B918" s="481"/>
      <c r="C918" s="481"/>
      <c r="D918" s="481"/>
      <c r="E918" s="481"/>
      <c r="F918" s="481"/>
      <c r="G918" s="263"/>
      <c r="H918" s="435"/>
      <c r="I918" s="264"/>
      <c r="J918" s="264"/>
      <c r="K918" s="264"/>
      <c r="L918" s="265"/>
    </row>
    <row r="919" spans="1:12" ht="19.5" customHeight="1">
      <c r="A919" s="262"/>
      <c r="B919" s="481"/>
      <c r="C919" s="481"/>
      <c r="D919" s="481"/>
      <c r="E919" s="481"/>
      <c r="F919" s="481"/>
      <c r="G919" s="263"/>
      <c r="H919" s="435"/>
      <c r="I919" s="264"/>
      <c r="J919" s="264"/>
      <c r="K919" s="264"/>
      <c r="L919" s="265"/>
    </row>
    <row r="920" spans="1:12" ht="19.5" customHeight="1">
      <c r="A920" s="262"/>
      <c r="B920" s="481"/>
      <c r="C920" s="481"/>
      <c r="D920" s="481"/>
      <c r="E920" s="481"/>
      <c r="F920" s="481"/>
      <c r="G920" s="263"/>
      <c r="H920" s="435"/>
      <c r="I920" s="264"/>
      <c r="J920" s="264"/>
      <c r="K920" s="264"/>
      <c r="L920" s="265"/>
    </row>
    <row r="921" spans="1:12" ht="19.5" customHeight="1">
      <c r="A921" s="262"/>
      <c r="B921" s="481"/>
      <c r="C921" s="481"/>
      <c r="D921" s="481"/>
      <c r="E921" s="481"/>
      <c r="F921" s="481"/>
      <c r="G921" s="263"/>
      <c r="H921" s="435"/>
      <c r="I921" s="264"/>
      <c r="J921" s="264"/>
      <c r="K921" s="264"/>
      <c r="L921" s="265"/>
    </row>
    <row r="922" spans="1:12" ht="19.5" customHeight="1">
      <c r="A922" s="262"/>
      <c r="B922" s="481"/>
      <c r="C922" s="481"/>
      <c r="D922" s="481"/>
      <c r="E922" s="481"/>
      <c r="F922" s="481"/>
      <c r="G922" s="263"/>
      <c r="H922" s="435"/>
      <c r="I922" s="264"/>
      <c r="J922" s="264"/>
      <c r="K922" s="264"/>
      <c r="L922" s="265"/>
    </row>
    <row r="923" spans="1:12" ht="19.5" customHeight="1">
      <c r="A923" s="262"/>
      <c r="B923" s="481"/>
      <c r="C923" s="481"/>
      <c r="D923" s="481"/>
      <c r="E923" s="481"/>
      <c r="F923" s="481"/>
      <c r="G923" s="263"/>
      <c r="H923" s="435"/>
      <c r="I923" s="264"/>
      <c r="J923" s="264"/>
      <c r="K923" s="264"/>
      <c r="L923" s="265"/>
    </row>
    <row r="924" spans="1:12" ht="19.5" customHeight="1">
      <c r="A924" s="262"/>
      <c r="B924" s="481"/>
      <c r="C924" s="481"/>
      <c r="D924" s="481"/>
      <c r="E924" s="481"/>
      <c r="F924" s="481"/>
      <c r="G924" s="263"/>
      <c r="H924" s="435"/>
      <c r="I924" s="264"/>
      <c r="J924" s="264"/>
      <c r="K924" s="264"/>
      <c r="L924" s="265"/>
    </row>
    <row r="925" spans="1:12" ht="19.5" customHeight="1">
      <c r="A925" s="262"/>
      <c r="B925" s="481"/>
      <c r="C925" s="481"/>
      <c r="D925" s="481"/>
      <c r="E925" s="481"/>
      <c r="F925" s="481"/>
      <c r="G925" s="263"/>
      <c r="H925" s="435"/>
      <c r="I925" s="264"/>
      <c r="J925" s="264"/>
      <c r="K925" s="264"/>
      <c r="L925" s="265"/>
    </row>
    <row r="926" spans="1:12" ht="19.5" customHeight="1">
      <c r="A926" s="262"/>
      <c r="B926" s="481"/>
      <c r="C926" s="481"/>
      <c r="D926" s="481"/>
      <c r="E926" s="481"/>
      <c r="F926" s="481"/>
      <c r="G926" s="263"/>
      <c r="H926" s="435"/>
      <c r="I926" s="264"/>
      <c r="J926" s="264"/>
      <c r="K926" s="264"/>
      <c r="L926" s="265"/>
    </row>
    <row r="927" spans="1:12" ht="19.5" customHeight="1">
      <c r="A927" s="262"/>
      <c r="B927" s="481"/>
      <c r="C927" s="481"/>
      <c r="D927" s="481"/>
      <c r="E927" s="481"/>
      <c r="F927" s="481"/>
      <c r="G927" s="263"/>
      <c r="H927" s="435"/>
      <c r="I927" s="264"/>
      <c r="J927" s="264"/>
      <c r="K927" s="264"/>
      <c r="L927" s="265"/>
    </row>
    <row r="928" spans="1:12" ht="19.5" customHeight="1">
      <c r="A928" s="262"/>
      <c r="B928" s="481"/>
      <c r="C928" s="481"/>
      <c r="D928" s="481"/>
      <c r="E928" s="481"/>
      <c r="F928" s="481"/>
      <c r="G928" s="263"/>
      <c r="H928" s="435"/>
      <c r="I928" s="264"/>
      <c r="J928" s="264"/>
      <c r="K928" s="264"/>
      <c r="L928" s="265"/>
    </row>
    <row r="929" spans="1:12" ht="19.5" customHeight="1">
      <c r="A929" s="262"/>
      <c r="B929" s="481"/>
      <c r="C929" s="481"/>
      <c r="D929" s="481"/>
      <c r="E929" s="481"/>
      <c r="F929" s="481"/>
      <c r="G929" s="263"/>
      <c r="H929" s="435"/>
      <c r="I929" s="264"/>
      <c r="J929" s="264"/>
      <c r="K929" s="264"/>
      <c r="L929" s="265"/>
    </row>
    <row r="930" spans="1:12" ht="19.5" customHeight="1">
      <c r="A930" s="262"/>
      <c r="B930" s="481"/>
      <c r="C930" s="481"/>
      <c r="D930" s="481"/>
      <c r="E930" s="481"/>
      <c r="F930" s="481"/>
      <c r="G930" s="263"/>
      <c r="H930" s="435"/>
      <c r="I930" s="264"/>
      <c r="J930" s="264"/>
      <c r="K930" s="264"/>
      <c r="L930" s="265"/>
    </row>
    <row r="931" spans="1:12" ht="19.5" customHeight="1">
      <c r="A931" s="262"/>
      <c r="B931" s="481"/>
      <c r="C931" s="481"/>
      <c r="D931" s="481"/>
      <c r="E931" s="481"/>
      <c r="F931" s="481"/>
      <c r="G931" s="263"/>
      <c r="H931" s="435"/>
      <c r="I931" s="264"/>
      <c r="J931" s="264"/>
      <c r="K931" s="264"/>
      <c r="L931" s="265"/>
    </row>
    <row r="932" spans="1:12" ht="19.5" customHeight="1">
      <c r="A932" s="262"/>
      <c r="B932" s="481"/>
      <c r="C932" s="481"/>
      <c r="D932" s="481"/>
      <c r="E932" s="481"/>
      <c r="F932" s="481"/>
      <c r="G932" s="263"/>
      <c r="H932" s="435"/>
      <c r="I932" s="264"/>
      <c r="J932" s="264"/>
      <c r="K932" s="264"/>
      <c r="L932" s="265"/>
    </row>
    <row r="933" spans="1:12" ht="19.5" customHeight="1">
      <c r="A933" s="262"/>
      <c r="B933" s="481"/>
      <c r="C933" s="481"/>
      <c r="D933" s="481"/>
      <c r="E933" s="481"/>
      <c r="F933" s="481"/>
      <c r="G933" s="263"/>
      <c r="H933" s="435"/>
      <c r="I933" s="264"/>
      <c r="J933" s="264"/>
      <c r="K933" s="264"/>
      <c r="L933" s="265"/>
    </row>
    <row r="934" spans="1:12" ht="19.5" customHeight="1">
      <c r="A934" s="262"/>
      <c r="B934" s="481"/>
      <c r="C934" s="481"/>
      <c r="D934" s="481"/>
      <c r="E934" s="481"/>
      <c r="F934" s="481"/>
      <c r="G934" s="263"/>
      <c r="H934" s="435"/>
      <c r="I934" s="264"/>
      <c r="J934" s="264"/>
      <c r="K934" s="264"/>
      <c r="L934" s="265"/>
    </row>
    <row r="935" spans="1:12" ht="19.5" customHeight="1">
      <c r="A935" s="262"/>
      <c r="B935" s="481"/>
      <c r="C935" s="481"/>
      <c r="D935" s="481"/>
      <c r="E935" s="481"/>
      <c r="F935" s="481"/>
      <c r="G935" s="263"/>
      <c r="H935" s="435"/>
      <c r="I935" s="264"/>
      <c r="J935" s="264"/>
      <c r="K935" s="264"/>
      <c r="L935" s="265"/>
    </row>
    <row r="936" spans="1:12" ht="19.5" customHeight="1">
      <c r="A936" s="262"/>
      <c r="B936" s="481"/>
      <c r="C936" s="481"/>
      <c r="D936" s="481"/>
      <c r="E936" s="481"/>
      <c r="F936" s="481"/>
      <c r="G936" s="263"/>
      <c r="H936" s="435"/>
      <c r="I936" s="264"/>
      <c r="J936" s="264"/>
      <c r="K936" s="264"/>
      <c r="L936" s="265"/>
    </row>
    <row r="937" spans="1:12" ht="19.5" customHeight="1">
      <c r="A937" s="262"/>
      <c r="B937" s="481"/>
      <c r="C937" s="481"/>
      <c r="D937" s="481"/>
      <c r="E937" s="481"/>
      <c r="F937" s="481"/>
      <c r="G937" s="263"/>
      <c r="H937" s="435"/>
      <c r="I937" s="264"/>
      <c r="J937" s="264"/>
      <c r="K937" s="264"/>
      <c r="L937" s="265"/>
    </row>
    <row r="938" spans="1:12" ht="19.5" customHeight="1">
      <c r="A938" s="262"/>
      <c r="B938" s="481"/>
      <c r="C938" s="481"/>
      <c r="D938" s="481"/>
      <c r="E938" s="481"/>
      <c r="F938" s="481"/>
      <c r="G938" s="263"/>
      <c r="H938" s="435"/>
      <c r="I938" s="264"/>
      <c r="J938" s="264"/>
      <c r="K938" s="264"/>
      <c r="L938" s="265"/>
    </row>
    <row r="939" spans="1:12" ht="19.5" customHeight="1">
      <c r="A939" s="262"/>
      <c r="B939" s="481"/>
      <c r="C939" s="481"/>
      <c r="D939" s="481"/>
      <c r="E939" s="481"/>
      <c r="F939" s="481"/>
      <c r="G939" s="263"/>
      <c r="H939" s="435"/>
      <c r="I939" s="264"/>
      <c r="J939" s="264"/>
      <c r="K939" s="264"/>
      <c r="L939" s="265"/>
    </row>
    <row r="940" spans="1:12" ht="19.5" customHeight="1">
      <c r="A940" s="262"/>
      <c r="B940" s="481"/>
      <c r="C940" s="481"/>
      <c r="D940" s="481"/>
      <c r="E940" s="481"/>
      <c r="F940" s="481"/>
      <c r="G940" s="263"/>
      <c r="H940" s="435"/>
      <c r="I940" s="264"/>
      <c r="J940" s="264"/>
      <c r="K940" s="264"/>
      <c r="L940" s="265"/>
    </row>
    <row r="941" spans="1:12" ht="19.5" customHeight="1">
      <c r="A941" s="262"/>
      <c r="B941" s="481"/>
      <c r="C941" s="481"/>
      <c r="D941" s="481"/>
      <c r="E941" s="481"/>
      <c r="F941" s="481"/>
      <c r="G941" s="263"/>
      <c r="H941" s="435"/>
      <c r="I941" s="264"/>
      <c r="J941" s="264"/>
      <c r="K941" s="264"/>
      <c r="L941" s="265"/>
    </row>
    <row r="942" spans="1:12" ht="19.5" customHeight="1">
      <c r="A942" s="262"/>
      <c r="B942" s="481"/>
      <c r="C942" s="481"/>
      <c r="D942" s="481"/>
      <c r="E942" s="481"/>
      <c r="F942" s="481"/>
      <c r="G942" s="263"/>
      <c r="H942" s="435"/>
      <c r="I942" s="264"/>
      <c r="J942" s="264"/>
      <c r="K942" s="264"/>
      <c r="L942" s="265"/>
    </row>
    <row r="943" spans="1:12" ht="19.5" customHeight="1">
      <c r="A943" s="262"/>
      <c r="B943" s="481"/>
      <c r="C943" s="481"/>
      <c r="D943" s="481"/>
      <c r="E943" s="481"/>
      <c r="F943" s="481"/>
      <c r="G943" s="263"/>
      <c r="H943" s="435"/>
      <c r="I943" s="264"/>
      <c r="J943" s="264"/>
      <c r="K943" s="264"/>
      <c r="L943" s="265"/>
    </row>
    <row r="944" spans="1:12" ht="19.5" customHeight="1">
      <c r="A944" s="262"/>
      <c r="B944" s="481"/>
      <c r="C944" s="481"/>
      <c r="D944" s="481"/>
      <c r="E944" s="481"/>
      <c r="F944" s="481"/>
      <c r="G944" s="263"/>
      <c r="H944" s="435"/>
      <c r="I944" s="264"/>
      <c r="J944" s="264"/>
      <c r="K944" s="264"/>
      <c r="L944" s="265"/>
    </row>
    <row r="945" spans="1:12" ht="19.5" customHeight="1">
      <c r="A945" s="262"/>
      <c r="B945" s="481"/>
      <c r="C945" s="481"/>
      <c r="D945" s="481"/>
      <c r="E945" s="481"/>
      <c r="F945" s="481"/>
      <c r="G945" s="263"/>
      <c r="H945" s="435"/>
      <c r="I945" s="264"/>
      <c r="J945" s="264"/>
      <c r="K945" s="264"/>
      <c r="L945" s="265"/>
    </row>
    <row r="946" spans="1:12" ht="19.5" customHeight="1">
      <c r="A946" s="262"/>
      <c r="B946" s="481"/>
      <c r="C946" s="481"/>
      <c r="D946" s="481"/>
      <c r="E946" s="481"/>
      <c r="F946" s="481"/>
      <c r="G946" s="263"/>
      <c r="H946" s="435"/>
      <c r="I946" s="264"/>
      <c r="J946" s="264"/>
      <c r="K946" s="264"/>
      <c r="L946" s="265"/>
    </row>
    <row r="947" spans="1:12" ht="19.5" customHeight="1">
      <c r="A947" s="262"/>
      <c r="B947" s="481"/>
      <c r="C947" s="481"/>
      <c r="D947" s="481"/>
      <c r="E947" s="481"/>
      <c r="F947" s="481"/>
      <c r="G947" s="263"/>
      <c r="H947" s="435"/>
      <c r="I947" s="264"/>
      <c r="J947" s="264"/>
      <c r="K947" s="264"/>
      <c r="L947" s="265"/>
    </row>
    <row r="948" spans="1:12" ht="19.5" customHeight="1">
      <c r="A948" s="262"/>
      <c r="B948" s="481"/>
      <c r="C948" s="481"/>
      <c r="D948" s="481"/>
      <c r="E948" s="481"/>
      <c r="F948" s="481"/>
      <c r="G948" s="263"/>
      <c r="H948" s="435"/>
      <c r="I948" s="264"/>
      <c r="J948" s="264"/>
      <c r="K948" s="264"/>
      <c r="L948" s="265"/>
    </row>
    <row r="949" spans="1:12" ht="19.5" customHeight="1">
      <c r="A949" s="262"/>
      <c r="B949" s="481"/>
      <c r="C949" s="481"/>
      <c r="D949" s="481"/>
      <c r="E949" s="481"/>
      <c r="F949" s="481"/>
      <c r="G949" s="263"/>
      <c r="H949" s="435"/>
      <c r="I949" s="264"/>
      <c r="J949" s="264"/>
      <c r="K949" s="264"/>
      <c r="L949" s="265"/>
    </row>
    <row r="950" spans="1:12" ht="19.5" customHeight="1">
      <c r="A950" s="262"/>
      <c r="B950" s="481"/>
      <c r="C950" s="481"/>
      <c r="D950" s="481"/>
      <c r="E950" s="481"/>
      <c r="F950" s="481"/>
      <c r="G950" s="263"/>
      <c r="H950" s="435"/>
      <c r="I950" s="264"/>
      <c r="J950" s="264"/>
      <c r="K950" s="264"/>
      <c r="L950" s="265"/>
    </row>
    <row r="951" spans="1:12" ht="19.5" customHeight="1">
      <c r="A951" s="262"/>
      <c r="B951" s="481"/>
      <c r="C951" s="481"/>
      <c r="D951" s="481"/>
      <c r="E951" s="481"/>
      <c r="F951" s="481"/>
      <c r="G951" s="263"/>
      <c r="H951" s="435"/>
      <c r="I951" s="264"/>
      <c r="J951" s="264"/>
      <c r="K951" s="264"/>
      <c r="L951" s="265"/>
    </row>
    <row r="952" spans="1:12" ht="19.5" customHeight="1">
      <c r="A952" s="262"/>
      <c r="B952" s="481"/>
      <c r="C952" s="481"/>
      <c r="D952" s="481"/>
      <c r="E952" s="481"/>
      <c r="F952" s="481"/>
      <c r="G952" s="263"/>
      <c r="H952" s="435"/>
      <c r="I952" s="264"/>
      <c r="J952" s="264"/>
      <c r="K952" s="264"/>
      <c r="L952" s="265"/>
    </row>
    <row r="953" spans="1:12" ht="19.5" customHeight="1">
      <c r="A953" s="262"/>
      <c r="B953" s="481"/>
      <c r="C953" s="481"/>
      <c r="D953" s="481"/>
      <c r="E953" s="481"/>
      <c r="F953" s="481"/>
      <c r="G953" s="263"/>
      <c r="H953" s="435"/>
      <c r="I953" s="264"/>
      <c r="J953" s="264"/>
      <c r="K953" s="264"/>
      <c r="L953" s="265"/>
    </row>
    <row r="954" spans="1:12" ht="19.5" customHeight="1">
      <c r="A954" s="262"/>
      <c r="B954" s="481"/>
      <c r="C954" s="481"/>
      <c r="D954" s="481"/>
      <c r="E954" s="481"/>
      <c r="F954" s="481"/>
      <c r="G954" s="263"/>
      <c r="H954" s="435"/>
      <c r="I954" s="264"/>
      <c r="J954" s="264"/>
      <c r="K954" s="264"/>
      <c r="L954" s="265"/>
    </row>
    <row r="955" spans="1:12" ht="19.5" customHeight="1">
      <c r="A955" s="262"/>
      <c r="B955" s="481"/>
      <c r="C955" s="481"/>
      <c r="D955" s="481"/>
      <c r="E955" s="481"/>
      <c r="F955" s="481"/>
      <c r="G955" s="263"/>
      <c r="H955" s="435"/>
      <c r="I955" s="264"/>
      <c r="J955" s="264"/>
      <c r="K955" s="264"/>
      <c r="L955" s="265"/>
    </row>
    <row r="956" spans="1:12" ht="19.5" customHeight="1">
      <c r="A956" s="262"/>
      <c r="B956" s="481"/>
      <c r="C956" s="481"/>
      <c r="D956" s="481"/>
      <c r="E956" s="481"/>
      <c r="F956" s="481"/>
      <c r="G956" s="263"/>
      <c r="H956" s="435"/>
      <c r="I956" s="264"/>
      <c r="J956" s="264"/>
      <c r="K956" s="264"/>
      <c r="L956" s="265"/>
    </row>
    <row r="957" spans="1:12" ht="19.5" customHeight="1">
      <c r="A957" s="262"/>
      <c r="B957" s="481"/>
      <c r="C957" s="481"/>
      <c r="D957" s="481"/>
      <c r="E957" s="481"/>
      <c r="F957" s="481"/>
      <c r="G957" s="263"/>
      <c r="H957" s="435"/>
      <c r="I957" s="264"/>
      <c r="J957" s="264"/>
      <c r="K957" s="264"/>
      <c r="L957" s="265"/>
    </row>
    <row r="958" spans="1:12" ht="19.5" customHeight="1">
      <c r="A958" s="262"/>
      <c r="B958" s="481"/>
      <c r="C958" s="481"/>
      <c r="D958" s="481"/>
      <c r="E958" s="481"/>
      <c r="F958" s="481"/>
      <c r="G958" s="263"/>
      <c r="H958" s="435"/>
      <c r="I958" s="264"/>
      <c r="J958" s="264"/>
      <c r="K958" s="264"/>
      <c r="L958" s="265"/>
    </row>
    <row r="959" spans="1:12" ht="19.5" customHeight="1">
      <c r="A959" s="262"/>
      <c r="B959" s="481"/>
      <c r="C959" s="481"/>
      <c r="D959" s="481"/>
      <c r="E959" s="481"/>
      <c r="F959" s="481"/>
      <c r="G959" s="263"/>
      <c r="H959" s="435"/>
      <c r="I959" s="264"/>
      <c r="J959" s="264"/>
      <c r="K959" s="264"/>
      <c r="L959" s="265"/>
    </row>
    <row r="960" spans="1:12" ht="19.5" customHeight="1">
      <c r="A960" s="262"/>
      <c r="B960" s="481"/>
      <c r="C960" s="481"/>
      <c r="D960" s="481"/>
      <c r="E960" s="481"/>
      <c r="F960" s="481"/>
      <c r="G960" s="263"/>
      <c r="H960" s="435"/>
      <c r="I960" s="264"/>
      <c r="J960" s="264"/>
      <c r="K960" s="264"/>
      <c r="L960" s="265"/>
    </row>
    <row r="961" spans="1:12" ht="19.5" customHeight="1">
      <c r="A961" s="262"/>
      <c r="B961" s="481"/>
      <c r="C961" s="481"/>
      <c r="D961" s="481"/>
      <c r="E961" s="481"/>
      <c r="F961" s="481"/>
      <c r="G961" s="263"/>
      <c r="H961" s="435"/>
      <c r="I961" s="264"/>
      <c r="J961" s="264"/>
      <c r="K961" s="264"/>
      <c r="L961" s="265"/>
    </row>
    <row r="962" spans="1:12" ht="19.5" customHeight="1">
      <c r="A962" s="262"/>
      <c r="B962" s="481"/>
      <c r="C962" s="481"/>
      <c r="D962" s="481"/>
      <c r="E962" s="481"/>
      <c r="F962" s="481"/>
      <c r="G962" s="263"/>
      <c r="H962" s="435"/>
      <c r="I962" s="264"/>
      <c r="J962" s="264"/>
      <c r="K962" s="264"/>
      <c r="L962" s="265"/>
    </row>
    <row r="963" spans="1:12" ht="19.5" customHeight="1">
      <c r="A963" s="262"/>
      <c r="B963" s="481"/>
      <c r="C963" s="481"/>
      <c r="D963" s="481"/>
      <c r="E963" s="481"/>
      <c r="F963" s="481"/>
      <c r="G963" s="263"/>
      <c r="H963" s="435"/>
      <c r="I963" s="264"/>
      <c r="J963" s="264"/>
      <c r="K963" s="264"/>
      <c r="L963" s="265"/>
    </row>
    <row r="964" spans="1:12" ht="19.5" customHeight="1">
      <c r="A964" s="262"/>
      <c r="B964" s="481"/>
      <c r="C964" s="481"/>
      <c r="D964" s="481"/>
      <c r="E964" s="481"/>
      <c r="F964" s="481"/>
      <c r="G964" s="263"/>
      <c r="H964" s="435"/>
      <c r="I964" s="264"/>
      <c r="J964" s="264"/>
      <c r="K964" s="264"/>
      <c r="L964" s="265"/>
    </row>
    <row r="965" spans="1:12" ht="19.5" customHeight="1">
      <c r="A965" s="262"/>
      <c r="B965" s="481"/>
      <c r="C965" s="481"/>
      <c r="D965" s="481"/>
      <c r="E965" s="481"/>
      <c r="F965" s="481"/>
      <c r="G965" s="263"/>
      <c r="H965" s="435"/>
      <c r="I965" s="264"/>
      <c r="J965" s="264"/>
      <c r="K965" s="264"/>
      <c r="L965" s="265"/>
    </row>
    <row r="966" spans="1:12" ht="19.5" customHeight="1">
      <c r="A966" s="262"/>
      <c r="B966" s="481"/>
      <c r="C966" s="481"/>
      <c r="D966" s="481"/>
      <c r="E966" s="481"/>
      <c r="F966" s="481"/>
      <c r="G966" s="263"/>
      <c r="H966" s="435"/>
      <c r="I966" s="264"/>
      <c r="J966" s="264"/>
      <c r="K966" s="264"/>
      <c r="L966" s="265"/>
    </row>
    <row r="967" spans="1:12" ht="19.5" customHeight="1">
      <c r="A967" s="262"/>
      <c r="B967" s="481"/>
      <c r="C967" s="481"/>
      <c r="D967" s="481"/>
      <c r="E967" s="481"/>
      <c r="F967" s="481"/>
      <c r="G967" s="263"/>
      <c r="H967" s="435"/>
      <c r="I967" s="264"/>
      <c r="J967" s="264"/>
      <c r="K967" s="264"/>
      <c r="L967" s="265"/>
    </row>
    <row r="968" spans="1:12" ht="19.5" customHeight="1">
      <c r="A968" s="262"/>
      <c r="B968" s="481"/>
      <c r="C968" s="481"/>
      <c r="D968" s="481"/>
      <c r="E968" s="481"/>
      <c r="F968" s="481"/>
      <c r="G968" s="263"/>
      <c r="H968" s="435"/>
      <c r="I968" s="264"/>
      <c r="J968" s="264"/>
      <c r="K968" s="264"/>
      <c r="L968" s="265"/>
    </row>
    <row r="969" spans="1:12" ht="19.5" customHeight="1">
      <c r="A969" s="262"/>
      <c r="B969" s="481"/>
      <c r="C969" s="481"/>
      <c r="D969" s="481"/>
      <c r="E969" s="481"/>
      <c r="F969" s="481"/>
      <c r="G969" s="263"/>
      <c r="H969" s="435"/>
      <c r="I969" s="264"/>
      <c r="J969" s="264"/>
      <c r="K969" s="264"/>
      <c r="L969" s="265"/>
    </row>
    <row r="970" spans="1:12" ht="19.5" customHeight="1">
      <c r="A970" s="262"/>
      <c r="B970" s="481"/>
      <c r="C970" s="481"/>
      <c r="D970" s="481"/>
      <c r="E970" s="481"/>
      <c r="F970" s="481"/>
      <c r="G970" s="263"/>
      <c r="H970" s="435"/>
      <c r="I970" s="264"/>
      <c r="J970" s="264"/>
      <c r="K970" s="264"/>
      <c r="L970" s="265"/>
    </row>
    <row r="971" spans="1:12" ht="19.5" customHeight="1">
      <c r="A971" s="262"/>
      <c r="B971" s="481"/>
      <c r="C971" s="481"/>
      <c r="D971" s="481"/>
      <c r="E971" s="481"/>
      <c r="F971" s="481"/>
      <c r="G971" s="263"/>
      <c r="H971" s="435"/>
      <c r="I971" s="264"/>
      <c r="J971" s="264"/>
      <c r="K971" s="264"/>
      <c r="L971" s="265"/>
    </row>
    <row r="972" spans="1:12" ht="19.5" customHeight="1">
      <c r="A972" s="262"/>
      <c r="B972" s="481"/>
      <c r="C972" s="481"/>
      <c r="D972" s="481"/>
      <c r="E972" s="481"/>
      <c r="F972" s="481"/>
      <c r="G972" s="263"/>
      <c r="H972" s="435"/>
      <c r="I972" s="264"/>
      <c r="J972" s="264"/>
      <c r="K972" s="264"/>
      <c r="L972" s="265"/>
    </row>
    <row r="973" spans="1:12" ht="19.5" customHeight="1">
      <c r="A973" s="262"/>
      <c r="B973" s="481"/>
      <c r="C973" s="481"/>
      <c r="D973" s="481"/>
      <c r="E973" s="481"/>
      <c r="F973" s="481"/>
      <c r="G973" s="263"/>
      <c r="H973" s="435"/>
      <c r="I973" s="264"/>
      <c r="J973" s="264"/>
      <c r="K973" s="264"/>
      <c r="L973" s="265"/>
    </row>
    <row r="974" spans="1:12" ht="19.5" customHeight="1">
      <c r="A974" s="262"/>
      <c r="B974" s="481"/>
      <c r="C974" s="481"/>
      <c r="D974" s="481"/>
      <c r="E974" s="481"/>
      <c r="F974" s="481"/>
      <c r="G974" s="263"/>
      <c r="H974" s="435"/>
      <c r="I974" s="264"/>
      <c r="J974" s="264"/>
      <c r="K974" s="264"/>
      <c r="L974" s="265"/>
    </row>
    <row r="975" spans="1:12" ht="19.5" customHeight="1">
      <c r="A975" s="262"/>
      <c r="B975" s="481"/>
      <c r="C975" s="481"/>
      <c r="D975" s="481"/>
      <c r="E975" s="481"/>
      <c r="F975" s="481"/>
      <c r="G975" s="263"/>
      <c r="H975" s="435"/>
      <c r="I975" s="264"/>
      <c r="J975" s="264"/>
      <c r="K975" s="264"/>
      <c r="L975" s="265"/>
    </row>
    <row r="976" spans="1:12" ht="19.5" customHeight="1">
      <c r="A976" s="262"/>
      <c r="B976" s="481"/>
      <c r="C976" s="481"/>
      <c r="D976" s="481"/>
      <c r="E976" s="481"/>
      <c r="F976" s="481"/>
      <c r="G976" s="263"/>
      <c r="H976" s="435"/>
      <c r="I976" s="264"/>
      <c r="J976" s="264"/>
      <c r="K976" s="264"/>
      <c r="L976" s="265"/>
    </row>
    <row r="977" spans="1:12" ht="19.5" customHeight="1">
      <c r="A977" s="262"/>
      <c r="B977" s="481"/>
      <c r="C977" s="481"/>
      <c r="D977" s="481"/>
      <c r="E977" s="481"/>
      <c r="F977" s="481"/>
      <c r="G977" s="263"/>
      <c r="H977" s="435"/>
      <c r="I977" s="264"/>
      <c r="J977" s="264"/>
      <c r="K977" s="264"/>
      <c r="L977" s="265"/>
    </row>
    <row r="978" spans="1:12" ht="19.5" customHeight="1">
      <c r="A978" s="262"/>
      <c r="B978" s="481"/>
      <c r="C978" s="481"/>
      <c r="D978" s="481"/>
      <c r="E978" s="481"/>
      <c r="F978" s="481"/>
      <c r="G978" s="263"/>
      <c r="H978" s="435"/>
      <c r="I978" s="264"/>
      <c r="J978" s="264"/>
      <c r="K978" s="264"/>
      <c r="L978" s="265"/>
    </row>
    <row r="979" spans="1:12" ht="19.5" customHeight="1">
      <c r="A979" s="262"/>
      <c r="B979" s="481"/>
      <c r="C979" s="481"/>
      <c r="D979" s="481"/>
      <c r="E979" s="481"/>
      <c r="F979" s="481"/>
      <c r="G979" s="263"/>
      <c r="H979" s="435"/>
      <c r="I979" s="264"/>
      <c r="J979" s="264"/>
      <c r="K979" s="264"/>
      <c r="L979" s="265"/>
    </row>
    <row r="980" spans="1:12" ht="19.5" customHeight="1">
      <c r="A980" s="262"/>
      <c r="B980" s="481"/>
      <c r="C980" s="481"/>
      <c r="D980" s="481"/>
      <c r="E980" s="481"/>
      <c r="F980" s="481"/>
      <c r="G980" s="263"/>
      <c r="H980" s="435"/>
      <c r="I980" s="264"/>
      <c r="J980" s="264"/>
      <c r="K980" s="264"/>
      <c r="L980" s="265"/>
    </row>
    <row r="981" spans="1:12" ht="19.5" customHeight="1">
      <c r="A981" s="262"/>
      <c r="B981" s="481"/>
      <c r="C981" s="481"/>
      <c r="D981" s="481"/>
      <c r="E981" s="481"/>
      <c r="F981" s="481"/>
      <c r="G981" s="263"/>
      <c r="H981" s="435"/>
      <c r="I981" s="264"/>
      <c r="J981" s="264"/>
      <c r="K981" s="264"/>
      <c r="L981" s="265"/>
    </row>
    <row r="982" spans="1:12" ht="19.5" customHeight="1">
      <c r="A982" s="262"/>
      <c r="B982" s="481"/>
      <c r="C982" s="481"/>
      <c r="D982" s="481"/>
      <c r="E982" s="481"/>
      <c r="F982" s="481"/>
      <c r="G982" s="263"/>
      <c r="H982" s="435"/>
      <c r="I982" s="264"/>
      <c r="J982" s="264"/>
      <c r="K982" s="264"/>
      <c r="L982" s="265"/>
    </row>
    <row r="983" spans="1:12" ht="19.5" customHeight="1">
      <c r="A983" s="262"/>
      <c r="B983" s="481"/>
      <c r="C983" s="481"/>
      <c r="D983" s="481"/>
      <c r="E983" s="481"/>
      <c r="F983" s="481"/>
      <c r="G983" s="263"/>
      <c r="H983" s="435"/>
      <c r="I983" s="264"/>
      <c r="J983" s="264"/>
      <c r="K983" s="264"/>
      <c r="L983" s="265"/>
    </row>
    <row r="984" spans="1:12" ht="19.5" customHeight="1">
      <c r="A984" s="262"/>
      <c r="B984" s="481"/>
      <c r="C984" s="481"/>
      <c r="D984" s="481"/>
      <c r="E984" s="481"/>
      <c r="F984" s="481"/>
      <c r="G984" s="263"/>
      <c r="H984" s="435"/>
      <c r="I984" s="264"/>
      <c r="J984" s="264"/>
      <c r="K984" s="264"/>
      <c r="L984" s="265"/>
    </row>
    <row r="985" spans="1:12" ht="19.5" customHeight="1">
      <c r="A985" s="262"/>
      <c r="B985" s="481"/>
      <c r="C985" s="481"/>
      <c r="D985" s="481"/>
      <c r="E985" s="481"/>
      <c r="F985" s="481"/>
      <c r="G985" s="263"/>
      <c r="H985" s="435"/>
      <c r="I985" s="264"/>
      <c r="J985" s="264"/>
      <c r="K985" s="264"/>
      <c r="L985" s="265"/>
    </row>
    <row r="986" spans="1:12" ht="19.5" customHeight="1">
      <c r="A986" s="262"/>
      <c r="B986" s="481"/>
      <c r="C986" s="481"/>
      <c r="D986" s="481"/>
      <c r="E986" s="481"/>
      <c r="F986" s="481"/>
      <c r="G986" s="263"/>
      <c r="H986" s="435"/>
      <c r="I986" s="264"/>
      <c r="J986" s="264"/>
      <c r="K986" s="264"/>
      <c r="L986" s="265"/>
    </row>
    <row r="987" spans="1:12" ht="19.5" customHeight="1">
      <c r="A987" s="262"/>
      <c r="B987" s="481"/>
      <c r="C987" s="481"/>
      <c r="D987" s="481"/>
      <c r="E987" s="481"/>
      <c r="F987" s="481"/>
      <c r="G987" s="263"/>
      <c r="H987" s="435"/>
      <c r="I987" s="264"/>
      <c r="J987" s="264"/>
      <c r="K987" s="264"/>
      <c r="L987" s="265"/>
    </row>
    <row r="988" spans="1:12" ht="19.5" customHeight="1">
      <c r="A988" s="262"/>
      <c r="B988" s="481"/>
      <c r="C988" s="481"/>
      <c r="D988" s="481"/>
      <c r="E988" s="481"/>
      <c r="F988" s="481"/>
      <c r="G988" s="263"/>
      <c r="H988" s="435"/>
      <c r="I988" s="264"/>
      <c r="J988" s="264"/>
      <c r="K988" s="264"/>
      <c r="L988" s="265"/>
    </row>
    <row r="989" spans="1:12" ht="19.5" customHeight="1">
      <c r="A989" s="262"/>
      <c r="B989" s="481"/>
      <c r="C989" s="481"/>
      <c r="D989" s="481"/>
      <c r="E989" s="481"/>
      <c r="F989" s="481"/>
      <c r="G989" s="263"/>
      <c r="H989" s="435"/>
      <c r="I989" s="264"/>
      <c r="J989" s="264"/>
      <c r="K989" s="264"/>
      <c r="L989" s="265"/>
    </row>
    <row r="990" spans="1:12" ht="19.5" customHeight="1">
      <c r="A990" s="262"/>
      <c r="B990" s="481"/>
      <c r="C990" s="481"/>
      <c r="D990" s="481"/>
      <c r="E990" s="481"/>
      <c r="F990" s="481"/>
      <c r="G990" s="263"/>
      <c r="H990" s="435"/>
      <c r="I990" s="264"/>
      <c r="J990" s="264"/>
      <c r="K990" s="264"/>
      <c r="L990" s="265"/>
    </row>
    <row r="991" spans="1:12" ht="19.5" customHeight="1">
      <c r="A991" s="262"/>
      <c r="B991" s="481"/>
      <c r="C991" s="481"/>
      <c r="D991" s="481"/>
      <c r="E991" s="481"/>
      <c r="F991" s="481"/>
      <c r="G991" s="263"/>
      <c r="H991" s="435"/>
      <c r="I991" s="264"/>
      <c r="J991" s="264"/>
      <c r="K991" s="264"/>
      <c r="L991" s="265"/>
    </row>
    <row r="992" spans="1:12" ht="19.5" customHeight="1">
      <c r="A992" s="262"/>
      <c r="B992" s="481"/>
      <c r="C992" s="481"/>
      <c r="D992" s="481"/>
      <c r="E992" s="481"/>
      <c r="F992" s="481"/>
      <c r="G992" s="263"/>
      <c r="H992" s="435"/>
      <c r="I992" s="264"/>
      <c r="J992" s="264"/>
      <c r="K992" s="264"/>
      <c r="L992" s="265"/>
    </row>
    <row r="993" spans="1:12" ht="19.5" customHeight="1">
      <c r="A993" s="262"/>
      <c r="B993" s="481"/>
      <c r="C993" s="481"/>
      <c r="D993" s="481"/>
      <c r="E993" s="481"/>
      <c r="F993" s="481"/>
      <c r="G993" s="263"/>
      <c r="H993" s="435"/>
      <c r="I993" s="264"/>
      <c r="J993" s="264"/>
      <c r="K993" s="264"/>
      <c r="L993" s="265"/>
    </row>
    <row r="994" spans="1:12" ht="19.5" customHeight="1">
      <c r="A994" s="262"/>
      <c r="B994" s="481"/>
      <c r="C994" s="481"/>
      <c r="D994" s="481"/>
      <c r="E994" s="481"/>
      <c r="F994" s="481"/>
      <c r="G994" s="263"/>
      <c r="H994" s="435"/>
      <c r="I994" s="264"/>
      <c r="J994" s="264"/>
      <c r="K994" s="264"/>
      <c r="L994" s="265"/>
    </row>
    <row r="995" spans="1:12" ht="19.5" customHeight="1">
      <c r="A995" s="262"/>
      <c r="B995" s="481"/>
      <c r="C995" s="481"/>
      <c r="D995" s="481"/>
      <c r="E995" s="481"/>
      <c r="F995" s="481"/>
      <c r="G995" s="263"/>
      <c r="H995" s="435"/>
      <c r="I995" s="264"/>
      <c r="J995" s="264"/>
      <c r="K995" s="264"/>
      <c r="L995" s="265"/>
    </row>
    <row r="996" spans="1:12" ht="19.5" customHeight="1">
      <c r="A996" s="262"/>
      <c r="B996" s="481"/>
      <c r="C996" s="481"/>
      <c r="D996" s="481"/>
      <c r="E996" s="481"/>
      <c r="F996" s="481"/>
      <c r="G996" s="263"/>
      <c r="H996" s="435"/>
      <c r="I996" s="264"/>
      <c r="J996" s="264"/>
      <c r="K996" s="264"/>
      <c r="L996" s="265"/>
    </row>
    <row r="997" spans="1:12" ht="19.5" customHeight="1">
      <c r="A997" s="262"/>
      <c r="B997" s="481"/>
      <c r="C997" s="481"/>
      <c r="D997" s="481"/>
      <c r="E997" s="481"/>
      <c r="F997" s="481"/>
      <c r="G997" s="263"/>
      <c r="H997" s="435"/>
      <c r="I997" s="264"/>
      <c r="J997" s="264"/>
      <c r="K997" s="264"/>
      <c r="L997" s="265"/>
    </row>
    <row r="998" spans="1:12" ht="19.5" customHeight="1">
      <c r="A998" s="262"/>
      <c r="B998" s="481"/>
      <c r="C998" s="481"/>
      <c r="D998" s="481"/>
      <c r="E998" s="481"/>
      <c r="F998" s="481"/>
      <c r="G998" s="263"/>
      <c r="H998" s="435"/>
      <c r="I998" s="264"/>
      <c r="J998" s="264"/>
      <c r="K998" s="264"/>
      <c r="L998" s="265"/>
    </row>
    <row r="999" spans="1:12" ht="19.5" customHeight="1">
      <c r="A999" s="262"/>
      <c r="B999" s="481"/>
      <c r="C999" s="481"/>
      <c r="D999" s="481"/>
      <c r="E999" s="481"/>
      <c r="F999" s="481"/>
      <c r="G999" s="263"/>
      <c r="H999" s="435"/>
      <c r="I999" s="264"/>
      <c r="J999" s="264"/>
      <c r="K999" s="264"/>
      <c r="L999" s="265"/>
    </row>
    <row r="1000" spans="1:12" ht="19.5" customHeight="1" thickBot="1">
      <c r="A1000" s="296"/>
      <c r="B1000" s="482"/>
      <c r="C1000" s="482"/>
      <c r="D1000" s="482"/>
      <c r="E1000" s="482"/>
      <c r="F1000" s="482"/>
      <c r="G1000" s="297"/>
      <c r="H1000" s="436"/>
      <c r="I1000" s="298"/>
      <c r="J1000" s="298"/>
      <c r="K1000" s="298"/>
      <c r="L1000" s="299"/>
    </row>
    <row r="1001" spans="1:12" ht="19.5" customHeight="1" thickBot="1">
      <c r="A1001" s="300"/>
      <c r="B1001" s="483" t="s">
        <v>514</v>
      </c>
      <c r="C1001" s="483"/>
      <c r="D1001" s="483"/>
      <c r="E1001" s="483"/>
      <c r="F1001" s="483"/>
      <c r="G1001" s="301"/>
      <c r="H1001" s="437"/>
      <c r="I1001" s="302">
        <f>SUM(I3:I1000)</f>
        <v>0</v>
      </c>
      <c r="J1001" s="302">
        <f>SUM(J3:J1000)</f>
        <v>0</v>
      </c>
      <c r="K1001" s="302">
        <f>SUM(K3:K1000)</f>
        <v>0</v>
      </c>
      <c r="L1001" s="302">
        <f>SUM(L3:L1000)</f>
        <v>0</v>
      </c>
    </row>
    <row r="1003" ht="12.75">
      <c r="K1003" s="434"/>
    </row>
  </sheetData>
  <sheetProtection/>
  <mergeCells count="10">
    <mergeCell ref="A1:A2"/>
    <mergeCell ref="H1:H2"/>
    <mergeCell ref="K1:L1"/>
    <mergeCell ref="I1:J1"/>
    <mergeCell ref="D1:D2"/>
    <mergeCell ref="B1:B2"/>
    <mergeCell ref="F1:F2"/>
    <mergeCell ref="E1:E2"/>
    <mergeCell ref="G1:G2"/>
    <mergeCell ref="C1:C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P31"/>
  <sheetViews>
    <sheetView rightToLeft="1" zoomScaleSheetLayoutView="75" zoomScalePageLayoutView="0" workbookViewId="0" topLeftCell="A1">
      <selection activeCell="E5" sqref="E5"/>
    </sheetView>
  </sheetViews>
  <sheetFormatPr defaultColWidth="9.140625" defaultRowHeight="12.75"/>
  <cols>
    <col min="1" max="1" width="31.7109375" style="0" customWidth="1"/>
    <col min="2" max="2" width="1.7109375" style="0" customWidth="1"/>
    <col min="3" max="3" width="6.7109375" style="464" customWidth="1"/>
    <col min="4" max="4" width="1.7109375" style="0" customWidth="1"/>
    <col min="5" max="5" width="17.7109375" style="0" customWidth="1"/>
    <col min="6" max="6" width="1.7109375" style="0" customWidth="1"/>
    <col min="7" max="7" width="17.7109375" style="0" customWidth="1"/>
    <col min="8" max="8" width="3.7109375" style="0" customWidth="1"/>
    <col min="9" max="9" width="31.7109375" style="0" customWidth="1"/>
    <col min="10" max="10" width="1.7109375" style="0" customWidth="1"/>
    <col min="11" max="11" width="6.7109375" style="464" customWidth="1"/>
    <col min="12" max="12" width="1.7109375" style="0" customWidth="1"/>
    <col min="13" max="13" width="17.7109375" style="0" customWidth="1"/>
    <col min="14" max="14" width="1.7109375" style="0" customWidth="1"/>
    <col min="15" max="15" width="17.7109375" style="0" customWidth="1"/>
    <col min="16" max="16" width="1.7109375" style="0" customWidth="1"/>
  </cols>
  <sheetData>
    <row r="1" spans="1:16" ht="12.75">
      <c r="A1" s="2"/>
      <c r="B1" s="2"/>
      <c r="C1" s="465"/>
      <c r="D1" s="31"/>
      <c r="E1" s="32"/>
      <c r="F1" s="32"/>
      <c r="G1" s="32" t="s">
        <v>113</v>
      </c>
      <c r="H1" s="2"/>
      <c r="I1" s="2"/>
      <c r="J1" s="2"/>
      <c r="K1" s="456"/>
      <c r="L1" s="2"/>
      <c r="M1" s="2"/>
      <c r="N1" s="2"/>
      <c r="O1" s="32" t="s">
        <v>113</v>
      </c>
      <c r="P1" s="2"/>
    </row>
    <row r="2" spans="1:16" ht="19.5" customHeight="1">
      <c r="A2" s="247" t="s">
        <v>168</v>
      </c>
      <c r="B2" s="58"/>
      <c r="C2" s="457" t="s">
        <v>48</v>
      </c>
      <c r="D2" s="59"/>
      <c r="E2" s="67" t="s">
        <v>585</v>
      </c>
      <c r="F2" s="60"/>
      <c r="G2" s="67" t="s">
        <v>587</v>
      </c>
      <c r="H2" s="59"/>
      <c r="I2" s="247" t="s">
        <v>151</v>
      </c>
      <c r="J2" s="58"/>
      <c r="K2" s="457" t="s">
        <v>48</v>
      </c>
      <c r="L2" s="59"/>
      <c r="M2" s="67" t="s">
        <v>585</v>
      </c>
      <c r="N2" s="67"/>
      <c r="O2" s="67" t="s">
        <v>587</v>
      </c>
      <c r="P2" s="2"/>
    </row>
    <row r="3" spans="1:16" ht="24" customHeight="1">
      <c r="A3" s="2"/>
      <c r="B3" s="2"/>
      <c r="C3" s="459"/>
      <c r="D3" s="2"/>
      <c r="E3" s="19" t="s">
        <v>99</v>
      </c>
      <c r="F3" s="19"/>
      <c r="G3" s="19" t="s">
        <v>99</v>
      </c>
      <c r="H3" s="17"/>
      <c r="I3" s="56"/>
      <c r="J3" s="56"/>
      <c r="K3" s="458"/>
      <c r="L3" s="56"/>
      <c r="M3" s="19" t="s">
        <v>99</v>
      </c>
      <c r="N3" s="17"/>
      <c r="O3" s="19" t="s">
        <v>99</v>
      </c>
      <c r="P3" s="2"/>
    </row>
    <row r="4" spans="1:11" s="2" customFormat="1" ht="18" customHeight="1">
      <c r="A4" s="206" t="s">
        <v>114</v>
      </c>
      <c r="B4" s="7"/>
      <c r="C4" s="459"/>
      <c r="E4" s="70"/>
      <c r="I4" s="206" t="s">
        <v>115</v>
      </c>
      <c r="J4" s="7"/>
      <c r="K4" s="459"/>
    </row>
    <row r="5" spans="1:15" s="2" customFormat="1" ht="18.75" customHeight="1">
      <c r="A5" s="69" t="s">
        <v>116</v>
      </c>
      <c r="B5" s="6"/>
      <c r="C5" s="460">
        <v>4</v>
      </c>
      <c r="D5" s="37"/>
      <c r="E5" s="20">
        <f>IF(C5&gt;0,VLOOKUP(C5,'يادداشتهاي توضيحي'!$A$64:$K$697,8,FALSE),0)</f>
        <v>0</v>
      </c>
      <c r="F5" s="20"/>
      <c r="G5" s="20"/>
      <c r="H5" s="7"/>
      <c r="I5" s="69" t="s">
        <v>117</v>
      </c>
      <c r="J5" s="6"/>
      <c r="K5" s="460">
        <v>14</v>
      </c>
      <c r="L5" s="37"/>
      <c r="M5" s="20">
        <f>IF(K5&gt;0,VLOOKUP(K5,'يادداشتهاي توضيحي'!$A$64:$K$697,8,FALSE),0)</f>
        <v>0</v>
      </c>
      <c r="N5" s="20"/>
      <c r="O5" s="20"/>
    </row>
    <row r="6" spans="1:15" s="2" customFormat="1" ht="18.75" customHeight="1">
      <c r="A6" s="2" t="s">
        <v>181</v>
      </c>
      <c r="C6" s="460">
        <v>5</v>
      </c>
      <c r="E6" s="20">
        <f>IF(C6&gt;0,VLOOKUP(C6,'يادداشتهاي توضيحي'!$A$64:$K$697,8,FALSE),0)</f>
        <v>0</v>
      </c>
      <c r="H6" s="7"/>
      <c r="I6" s="69" t="s">
        <v>120</v>
      </c>
      <c r="J6" s="6"/>
      <c r="K6" s="460">
        <v>15</v>
      </c>
      <c r="L6" s="37"/>
      <c r="M6" s="20">
        <f>IF(K6&gt;0,VLOOKUP(K6,'يادداشتهاي توضيحي'!$A$64:$K$697,8,FALSE),0)</f>
        <v>0</v>
      </c>
      <c r="N6" s="20"/>
      <c r="O6" s="20"/>
    </row>
    <row r="7" spans="1:15" s="2" customFormat="1" ht="18.75" customHeight="1">
      <c r="A7" s="69" t="s">
        <v>118</v>
      </c>
      <c r="B7" s="6"/>
      <c r="C7" s="460">
        <v>6</v>
      </c>
      <c r="D7" s="37"/>
      <c r="E7" s="20">
        <f>IF(C7&gt;0,VLOOKUP(C7,'يادداشتهاي توضيحي'!$A$64:$K$697,8,FALSE),0)</f>
        <v>0</v>
      </c>
      <c r="F7" s="20"/>
      <c r="G7" s="20"/>
      <c r="H7" s="7"/>
      <c r="I7" s="69" t="s">
        <v>152</v>
      </c>
      <c r="J7" s="6"/>
      <c r="K7" s="460">
        <v>16</v>
      </c>
      <c r="L7" s="37"/>
      <c r="M7" s="20">
        <f>IF(K7&gt;0,VLOOKUP(K7,'يادداشتهاي توضيحي'!$A$64:$K$697,8,FALSE),0)</f>
        <v>0</v>
      </c>
      <c r="N7" s="20"/>
      <c r="O7" s="20"/>
    </row>
    <row r="8" spans="1:15" s="2" customFormat="1" ht="18.75" customHeight="1">
      <c r="A8" s="69" t="s">
        <v>119</v>
      </c>
      <c r="B8" s="6"/>
      <c r="C8" s="460">
        <v>7</v>
      </c>
      <c r="D8" s="37"/>
      <c r="E8" s="20">
        <f>IF(C8&gt;0,VLOOKUP(C8,'يادداشتهاي توضيحي'!$A$64:$K$697,8,FALSE),0)</f>
        <v>0</v>
      </c>
      <c r="F8" s="20"/>
      <c r="G8" s="20"/>
      <c r="H8" s="7"/>
      <c r="I8" s="69" t="s">
        <v>121</v>
      </c>
      <c r="J8" s="61"/>
      <c r="K8" s="460">
        <v>17</v>
      </c>
      <c r="L8" s="62"/>
      <c r="M8" s="20">
        <f>IF(K8&gt;0,VLOOKUP(K8,'ذخیره مالیات'!$A$1:$R$20,16,FALSE),0)</f>
        <v>0</v>
      </c>
      <c r="N8" s="63"/>
      <c r="O8" s="63"/>
    </row>
    <row r="9" spans="1:15" s="2" customFormat="1" ht="18.75" customHeight="1">
      <c r="A9" s="69" t="s">
        <v>523</v>
      </c>
      <c r="B9" s="6"/>
      <c r="C9" s="460">
        <v>8</v>
      </c>
      <c r="D9" s="37"/>
      <c r="E9" s="20">
        <f>IF(C9&gt;0,VLOOKUP(C9,'يادداشتهاي توضيحي'!$A$64:$K$697,8,FALSE),0)</f>
        <v>0</v>
      </c>
      <c r="F9" s="20"/>
      <c r="G9" s="20"/>
      <c r="H9" s="7"/>
      <c r="I9" s="69" t="s">
        <v>123</v>
      </c>
      <c r="J9" s="6"/>
      <c r="K9" s="460">
        <v>18</v>
      </c>
      <c r="L9" s="37"/>
      <c r="M9" s="20">
        <f>IF(K9&gt;0,VLOOKUP(K9,'يادداشتهاي توضيحي'!$A$64:$K$697,8,FALSE),0)</f>
        <v>0</v>
      </c>
      <c r="N9" s="25"/>
      <c r="O9" s="24"/>
    </row>
    <row r="10" spans="1:15" s="2" customFormat="1" ht="18.75" customHeight="1">
      <c r="A10" s="69" t="s">
        <v>122</v>
      </c>
      <c r="B10" s="6"/>
      <c r="C10" s="460">
        <v>9</v>
      </c>
      <c r="D10" s="37"/>
      <c r="E10" s="20">
        <f>IF(C10&gt;0,VLOOKUP(C10,'يادداشتهاي توضيحي'!$A$64:$K$697,8,FALSE),0)</f>
        <v>0</v>
      </c>
      <c r="F10" s="25"/>
      <c r="G10" s="24"/>
      <c r="H10" s="9"/>
      <c r="I10" s="69" t="s">
        <v>177</v>
      </c>
      <c r="J10" s="6"/>
      <c r="K10" s="460">
        <v>19</v>
      </c>
      <c r="L10" s="37"/>
      <c r="M10" s="20">
        <f>IF(K10&gt;0,VLOOKUP(K10,'يادداشتهاي توضيحي'!$A$64:$K$697,8,FALSE),0)</f>
        <v>0</v>
      </c>
      <c r="N10" s="25"/>
      <c r="O10" s="24"/>
    </row>
    <row r="11" spans="1:15" s="2" customFormat="1" ht="18.75" customHeight="1">
      <c r="A11" s="68" t="s">
        <v>124</v>
      </c>
      <c r="B11" s="39"/>
      <c r="C11" s="458"/>
      <c r="D11" s="56"/>
      <c r="E11" s="42">
        <f>SUM(E5:E10)</f>
        <v>0</v>
      </c>
      <c r="F11" s="25"/>
      <c r="G11" s="42">
        <f>SUM(G5:G10)</f>
        <v>0</v>
      </c>
      <c r="H11" s="9"/>
      <c r="I11" s="68" t="s">
        <v>125</v>
      </c>
      <c r="J11" s="39"/>
      <c r="K11" s="458"/>
      <c r="L11" s="56"/>
      <c r="M11" s="42">
        <f>SUM(M5:M10)</f>
        <v>0</v>
      </c>
      <c r="N11" s="25"/>
      <c r="O11" s="42">
        <f>SUM(O5:O9)</f>
        <v>0</v>
      </c>
    </row>
    <row r="12" spans="1:15" s="2" customFormat="1" ht="18.75" customHeight="1">
      <c r="A12" s="206" t="s">
        <v>126</v>
      </c>
      <c r="B12" s="7"/>
      <c r="C12" s="458"/>
      <c r="D12" s="56"/>
      <c r="E12" s="41"/>
      <c r="F12" s="41"/>
      <c r="G12" s="41"/>
      <c r="I12" s="206" t="s">
        <v>127</v>
      </c>
      <c r="J12" s="7"/>
      <c r="K12" s="458"/>
      <c r="L12" s="56"/>
      <c r="M12" s="41"/>
      <c r="N12" s="41"/>
      <c r="O12" s="41"/>
    </row>
    <row r="13" spans="1:13" s="2" customFormat="1" ht="18.75" customHeight="1">
      <c r="A13" s="69" t="s">
        <v>128</v>
      </c>
      <c r="B13" s="6"/>
      <c r="C13" s="460">
        <v>10</v>
      </c>
      <c r="D13" s="37"/>
      <c r="E13" s="20">
        <f>IF(C13&gt;0,VLOOKUP(C13,'دارائیها ثابت مشهود'!A6:Z18,24,FALSE),0)</f>
        <v>0</v>
      </c>
      <c r="F13" s="20"/>
      <c r="G13" s="20"/>
      <c r="H13" s="7"/>
      <c r="I13" s="69" t="s">
        <v>182</v>
      </c>
      <c r="K13" s="461">
        <v>20</v>
      </c>
      <c r="M13" s="20">
        <f>IF(K13&gt;0,VLOOKUP(K13,'يادداشتهاي توضيحي'!$A$64:$K$697,8,FALSE),0)</f>
        <v>0</v>
      </c>
    </row>
    <row r="14" spans="1:15" s="2" customFormat="1" ht="18.75" customHeight="1">
      <c r="A14" s="69" t="s">
        <v>581</v>
      </c>
      <c r="C14" s="460">
        <v>11</v>
      </c>
      <c r="E14" s="24">
        <f>IF(C14&gt;0,VLOOKUP(C14,' نامشهود-سرمایه گذاری بلندمدت'!$A$4:$P$29,8,FALSE),0)</f>
        <v>0</v>
      </c>
      <c r="H14" s="9"/>
      <c r="I14" s="69" t="s">
        <v>178</v>
      </c>
      <c r="J14" s="432">
        <v>199</v>
      </c>
      <c r="K14" s="461">
        <v>19</v>
      </c>
      <c r="M14" s="20">
        <f>IF(K14&gt;0,VLOOKUP(J14,'يادداشتهاي توضيحي'!$A$64:$K$697,8,FALSE),0)</f>
        <v>0</v>
      </c>
      <c r="N14" s="64"/>
      <c r="O14" s="64"/>
    </row>
    <row r="15" spans="1:15" s="2" customFormat="1" ht="18.75" customHeight="1">
      <c r="A15" s="2" t="s">
        <v>180</v>
      </c>
      <c r="C15" s="460">
        <v>12</v>
      </c>
      <c r="E15" s="24">
        <f>IF(C15&gt;0,VLOOKUP(C15,' نامشهود-سرمایه گذاری بلندمدت'!$A$4:$P$29,8,FALSE),0)</f>
        <v>0</v>
      </c>
      <c r="H15" s="9"/>
      <c r="I15" s="69" t="s">
        <v>179</v>
      </c>
      <c r="K15" s="460">
        <v>21</v>
      </c>
      <c r="M15" s="20">
        <f>IF(K15&gt;0,VLOOKUP(K15,'يادداشتهاي توضيحي'!$A$64:$K$697,8,FALSE),0)</f>
        <v>0</v>
      </c>
      <c r="O15" s="211"/>
    </row>
    <row r="16" spans="1:15" s="2" customFormat="1" ht="18.75" customHeight="1">
      <c r="A16" s="69" t="s">
        <v>129</v>
      </c>
      <c r="B16" s="6"/>
      <c r="C16" s="460">
        <v>13</v>
      </c>
      <c r="D16" s="37"/>
      <c r="E16" s="33">
        <f>IF(C16&gt;0,VLOOKUP(C16,'يادداشتهاي توضيحي'!$A$64:$K$697,8,FALSE),0)</f>
        <v>0</v>
      </c>
      <c r="F16" s="25"/>
      <c r="G16" s="33"/>
      <c r="H16" s="9"/>
      <c r="I16" s="69" t="s">
        <v>600</v>
      </c>
      <c r="J16" s="6"/>
      <c r="K16" s="460"/>
      <c r="L16" s="37"/>
      <c r="M16" s="42">
        <f>SUM(M13:M15)</f>
        <v>0</v>
      </c>
      <c r="N16" s="25"/>
      <c r="O16" s="33">
        <f>SUM(O13:O15)</f>
        <v>0</v>
      </c>
    </row>
    <row r="17" spans="1:15" s="2" customFormat="1" ht="18.75" customHeight="1">
      <c r="A17" s="65" t="s">
        <v>130</v>
      </c>
      <c r="B17" s="39"/>
      <c r="C17" s="458"/>
      <c r="D17" s="56"/>
      <c r="E17" s="33">
        <f>SUM(E13:E16)</f>
        <v>0</v>
      </c>
      <c r="F17" s="25"/>
      <c r="G17" s="33">
        <f>SUM(G13:G16)</f>
        <v>0</v>
      </c>
      <c r="I17" s="65" t="s">
        <v>131</v>
      </c>
      <c r="J17" s="39"/>
      <c r="K17" s="458"/>
      <c r="L17" s="56"/>
      <c r="M17" s="33">
        <f>M11+M16</f>
        <v>0</v>
      </c>
      <c r="N17" s="25"/>
      <c r="O17" s="33">
        <f>O11+O16</f>
        <v>0</v>
      </c>
    </row>
    <row r="18" spans="3:15" s="2" customFormat="1" ht="18.75" customHeight="1">
      <c r="C18" s="463"/>
      <c r="D18" s="56"/>
      <c r="E18" s="41"/>
      <c r="F18" s="41"/>
      <c r="G18" s="41"/>
      <c r="I18" s="206" t="s">
        <v>132</v>
      </c>
      <c r="J18" s="7"/>
      <c r="K18" s="458"/>
      <c r="L18" s="56"/>
      <c r="M18" s="41"/>
      <c r="N18" s="41"/>
      <c r="O18" s="41"/>
    </row>
    <row r="19" spans="3:15" s="2" customFormat="1" ht="18.75" customHeight="1">
      <c r="C19" s="463"/>
      <c r="D19" s="56"/>
      <c r="E19" s="41"/>
      <c r="F19" s="41"/>
      <c r="G19" s="41"/>
      <c r="I19" s="69" t="s">
        <v>592</v>
      </c>
      <c r="J19" s="6"/>
      <c r="K19" s="460">
        <v>22</v>
      </c>
      <c r="L19" s="37"/>
      <c r="M19" s="364">
        <f>SUMIF('تراز آزمایشی'!$H$3:$H$1000,K19,'تراز آزمایشی'!$L$3:$L$1000)</f>
        <v>0</v>
      </c>
      <c r="N19" s="20"/>
      <c r="O19" s="20"/>
    </row>
    <row r="20" spans="3:15" s="2" customFormat="1" ht="18.75" customHeight="1">
      <c r="C20" s="463"/>
      <c r="D20" s="56"/>
      <c r="E20" s="41"/>
      <c r="F20" s="41"/>
      <c r="G20" s="41"/>
      <c r="I20" s="69" t="s">
        <v>57</v>
      </c>
      <c r="J20" s="6"/>
      <c r="K20" s="460">
        <v>23</v>
      </c>
      <c r="L20" s="37"/>
      <c r="M20" s="364">
        <f>SUMIF('تراز آزمایشی'!$H$3:$H$1000,K20,'تراز آزمایشی'!$L$3:$L$1000)</f>
        <v>0</v>
      </c>
      <c r="N20" s="20"/>
      <c r="O20" s="20"/>
    </row>
    <row r="21" spans="3:15" s="2" customFormat="1" ht="18.75" customHeight="1">
      <c r="C21" s="463"/>
      <c r="D21" s="56"/>
      <c r="E21" s="41"/>
      <c r="F21" s="41"/>
      <c r="G21" s="41"/>
      <c r="I21" s="69" t="s">
        <v>183</v>
      </c>
      <c r="J21" s="6"/>
      <c r="K21" s="460">
        <v>24</v>
      </c>
      <c r="L21" s="37"/>
      <c r="M21" s="364">
        <f>IF(K21&gt;0,VLOOKUP(K21,'سایر اندوخته ها'!A4:I11,8,FALSE),0)</f>
        <v>0</v>
      </c>
      <c r="N21" s="20"/>
      <c r="O21" s="20"/>
    </row>
    <row r="22" spans="3:15" s="2" customFormat="1" ht="18.75" customHeight="1">
      <c r="C22" s="463"/>
      <c r="D22" s="56"/>
      <c r="E22" s="41"/>
      <c r="F22" s="41"/>
      <c r="G22" s="41"/>
      <c r="I22" s="69" t="s">
        <v>184</v>
      </c>
      <c r="J22" s="6"/>
      <c r="K22" s="462" t="s">
        <v>582</v>
      </c>
      <c r="L22" s="37"/>
      <c r="M22" s="364"/>
      <c r="N22" s="20"/>
      <c r="O22" s="20"/>
    </row>
    <row r="23" spans="3:15" s="2" customFormat="1" ht="18.75" customHeight="1">
      <c r="C23" s="463"/>
      <c r="D23" s="56"/>
      <c r="E23" s="41"/>
      <c r="F23" s="41"/>
      <c r="G23" s="41"/>
      <c r="I23" s="6" t="s">
        <v>133</v>
      </c>
      <c r="J23" s="6"/>
      <c r="K23" s="463"/>
      <c r="L23" s="56"/>
      <c r="M23" s="364">
        <f>سودوزيان!F33</f>
        <v>0</v>
      </c>
      <c r="N23" s="25"/>
      <c r="O23" s="33"/>
    </row>
    <row r="24" spans="3:15" s="2" customFormat="1" ht="18.75" customHeight="1">
      <c r="C24" s="456"/>
      <c r="E24" s="211"/>
      <c r="G24" s="211"/>
      <c r="H24" s="13"/>
      <c r="I24" s="65" t="s">
        <v>134</v>
      </c>
      <c r="J24" s="39"/>
      <c r="K24" s="463"/>
      <c r="L24" s="56"/>
      <c r="M24" s="373">
        <f>SUM(M19:M23)</f>
        <v>0</v>
      </c>
      <c r="N24" s="25"/>
      <c r="O24" s="42">
        <f>SUM(O19:O23)</f>
        <v>0</v>
      </c>
    </row>
    <row r="25" spans="1:15" s="2" customFormat="1" ht="18.75" customHeight="1" thickBot="1">
      <c r="A25" s="66" t="s">
        <v>135</v>
      </c>
      <c r="B25" s="39"/>
      <c r="C25" s="463"/>
      <c r="D25" s="56"/>
      <c r="E25" s="34">
        <f>E11+E17</f>
        <v>0</v>
      </c>
      <c r="F25" s="28"/>
      <c r="G25" s="34">
        <f>G11+G17</f>
        <v>0</v>
      </c>
      <c r="I25" s="66" t="s">
        <v>136</v>
      </c>
      <c r="J25" s="39"/>
      <c r="K25" s="463"/>
      <c r="L25" s="56"/>
      <c r="M25" s="366">
        <f>M17+M24</f>
        <v>0</v>
      </c>
      <c r="N25" s="28"/>
      <c r="O25" s="27">
        <f>O17+O24</f>
        <v>0</v>
      </c>
    </row>
    <row r="26" spans="1:15" s="2" customFormat="1" ht="18" customHeight="1" thickTop="1">
      <c r="A26" s="66"/>
      <c r="B26" s="39"/>
      <c r="C26" s="463"/>
      <c r="D26" s="56"/>
      <c r="E26" s="24"/>
      <c r="F26" s="28"/>
      <c r="G26" s="24"/>
      <c r="I26" s="66"/>
      <c r="J26" s="39"/>
      <c r="K26" s="463"/>
      <c r="L26" s="56"/>
      <c r="M26" s="24"/>
      <c r="N26" s="28"/>
      <c r="O26" s="24"/>
    </row>
    <row r="27" spans="1:16" s="2" customFormat="1" ht="18" customHeight="1">
      <c r="A27" s="500" t="s">
        <v>520</v>
      </c>
      <c r="B27" s="500"/>
      <c r="C27" s="500"/>
      <c r="D27" s="500"/>
      <c r="E27" s="500"/>
      <c r="F27" s="500"/>
      <c r="G27" s="500"/>
      <c r="H27" s="500"/>
      <c r="I27" s="500"/>
      <c r="J27" s="500"/>
      <c r="K27" s="500"/>
      <c r="L27" s="500"/>
      <c r="M27" s="500"/>
      <c r="N27" s="500"/>
      <c r="O27" s="500"/>
      <c r="P27" s="406"/>
    </row>
    <row r="28" spans="1:16" s="2" customFormat="1" ht="18" customHeight="1">
      <c r="A28" s="498">
        <v>1</v>
      </c>
      <c r="B28" s="499"/>
      <c r="C28" s="499"/>
      <c r="D28" s="499"/>
      <c r="E28" s="499"/>
      <c r="F28" s="499"/>
      <c r="G28" s="499"/>
      <c r="H28" s="499"/>
      <c r="I28" s="499"/>
      <c r="J28" s="499"/>
      <c r="K28" s="499"/>
      <c r="L28" s="499"/>
      <c r="M28" s="499"/>
      <c r="N28" s="499"/>
      <c r="O28" s="499"/>
      <c r="P28" s="499"/>
    </row>
    <row r="29" spans="1:16" s="2" customFormat="1" ht="18" customHeight="1">
      <c r="A29"/>
      <c r="B29"/>
      <c r="C29" s="464"/>
      <c r="D29"/>
      <c r="E29"/>
      <c r="F29"/>
      <c r="G29"/>
      <c r="H29"/>
      <c r="I29"/>
      <c r="J29"/>
      <c r="K29" s="464"/>
      <c r="L29"/>
      <c r="M29"/>
      <c r="N29"/>
      <c r="O29"/>
      <c r="P29"/>
    </row>
    <row r="30" spans="1:16" s="2" customFormat="1" ht="24" customHeight="1">
      <c r="A30"/>
      <c r="B30"/>
      <c r="C30" s="464"/>
      <c r="D30"/>
      <c r="E30" s="447"/>
      <c r="F30"/>
      <c r="G30"/>
      <c r="H30"/>
      <c r="I30"/>
      <c r="J30"/>
      <c r="K30" s="464"/>
      <c r="L30"/>
      <c r="M30"/>
      <c r="N30"/>
      <c r="O30"/>
      <c r="P30"/>
    </row>
    <row r="31" spans="1:16" s="2" customFormat="1" ht="20.25" customHeight="1">
      <c r="A31"/>
      <c r="B31"/>
      <c r="C31" s="464"/>
      <c r="D31"/>
      <c r="E31"/>
      <c r="F31"/>
      <c r="G31"/>
      <c r="H31"/>
      <c r="I31"/>
      <c r="J31"/>
      <c r="K31" s="464"/>
      <c r="L31"/>
      <c r="M31"/>
      <c r="N31"/>
      <c r="O31"/>
      <c r="P31"/>
    </row>
  </sheetData>
  <sheetProtection/>
  <mergeCells count="2">
    <mergeCell ref="A28:P28"/>
    <mergeCell ref="A27:O27"/>
  </mergeCells>
  <printOptions horizontalCentered="1"/>
  <pageMargins left="0.5905511811023623" right="0.5905511811023623" top="1.3779527559055118" bottom="0.5905511811023623" header="0.3937007874015748" footer="0.3937007874015748"/>
  <pageSetup horizontalDpi="600" verticalDpi="600" orientation="landscape" paperSize="9" scale="88" r:id="rId2"/>
  <headerFooter alignWithMargins="0">
    <oddHeader>&amp;C&amp;"Arial,Bold"&amp;14شركت نمونه (سهامي خاص)
ترازنامه
&amp;Uدرتاريخ 1384/12/29</oddHeader>
  </headerFooter>
  <ignoredErrors>
    <ignoredError sqref="M8" formula="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rightToLeft="1" zoomScale="96" zoomScaleNormal="96" zoomScaleSheetLayoutView="85" zoomScalePageLayoutView="0" workbookViewId="0" topLeftCell="A1">
      <selection activeCell="A1" sqref="A1"/>
    </sheetView>
  </sheetViews>
  <sheetFormatPr defaultColWidth="9.140625" defaultRowHeight="12.75"/>
  <cols>
    <col min="1" max="1" width="40.7109375" style="0" customWidth="1"/>
    <col min="2" max="2" width="6.7109375" style="464" customWidth="1"/>
    <col min="3" max="3" width="1.7109375" style="412"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s>
  <sheetData>
    <row r="1" spans="2:8" s="2" customFormat="1" ht="18" customHeight="1">
      <c r="B1" s="456"/>
      <c r="C1" s="408"/>
      <c r="H1" s="32" t="s">
        <v>113</v>
      </c>
    </row>
    <row r="2" spans="2:8" s="2" customFormat="1" ht="18" customHeight="1">
      <c r="B2" s="466" t="s">
        <v>48</v>
      </c>
      <c r="C2" s="409"/>
      <c r="D2" s="501" t="s">
        <v>570</v>
      </c>
      <c r="E2" s="501"/>
      <c r="F2" s="501"/>
      <c r="G2" s="16"/>
      <c r="H2" s="113" t="s">
        <v>494</v>
      </c>
    </row>
    <row r="3" spans="2:8" s="2" customFormat="1" ht="18" customHeight="1">
      <c r="B3" s="460"/>
      <c r="C3" s="408"/>
      <c r="D3" s="3" t="s">
        <v>516</v>
      </c>
      <c r="F3" s="32" t="s">
        <v>99</v>
      </c>
      <c r="G3" s="31"/>
      <c r="H3" s="32" t="s">
        <v>99</v>
      </c>
    </row>
    <row r="4" spans="1:8" s="2" customFormat="1" ht="19.5" customHeight="1">
      <c r="A4" s="6" t="s">
        <v>614</v>
      </c>
      <c r="B4" s="467">
        <v>25</v>
      </c>
      <c r="C4" s="410"/>
      <c r="D4" s="375"/>
      <c r="E4" s="38"/>
      <c r="F4" s="364">
        <f>IF(B4&gt;0,VLOOKUP(B4,'يادداشتهاي توضيحي'!$A$64:$K$697,6,FALSE),0)</f>
        <v>0</v>
      </c>
      <c r="G4" s="20"/>
      <c r="H4" s="365"/>
    </row>
    <row r="5" spans="1:8" s="2" customFormat="1" ht="19.5" customHeight="1">
      <c r="A5" s="6" t="s">
        <v>615</v>
      </c>
      <c r="B5" s="467">
        <v>26</v>
      </c>
      <c r="C5" s="410"/>
      <c r="D5" s="375"/>
      <c r="E5" s="38"/>
      <c r="F5" s="363">
        <f>IF(B5&gt;0,-VLOOKUP(B5,'يادداشتهاي توضيحي'!$A$64:$K$697,8,FALSE),0)</f>
        <v>0</v>
      </c>
      <c r="G5" s="25"/>
      <c r="H5" s="363"/>
    </row>
    <row r="6" spans="1:8" s="2" customFormat="1" ht="19.5" customHeight="1">
      <c r="A6" s="6" t="s">
        <v>49</v>
      </c>
      <c r="B6" s="460"/>
      <c r="C6" s="408"/>
      <c r="D6" s="376"/>
      <c r="F6" s="365">
        <f>F4+F5</f>
        <v>0</v>
      </c>
      <c r="G6" s="20"/>
      <c r="H6" s="365">
        <f>H4+H5</f>
        <v>0</v>
      </c>
    </row>
    <row r="7" spans="1:8" s="2" customFormat="1" ht="19.5" customHeight="1">
      <c r="A7" s="6" t="s">
        <v>616</v>
      </c>
      <c r="B7" s="467">
        <v>27</v>
      </c>
      <c r="C7" s="410"/>
      <c r="D7" s="364">
        <f>IF(B7&gt;0,-VLOOKUP(B7,'يادداشتهاي توضيحي'!A64:K697,8,FALSE),0)</f>
        <v>0</v>
      </c>
      <c r="E7" s="38"/>
      <c r="F7" s="364"/>
      <c r="G7" s="25"/>
      <c r="H7" s="369"/>
    </row>
    <row r="8" spans="1:8" s="2" customFormat="1" ht="19.5" customHeight="1">
      <c r="A8" s="6" t="s">
        <v>153</v>
      </c>
      <c r="B8" s="467">
        <v>28</v>
      </c>
      <c r="C8" s="410"/>
      <c r="D8" s="363">
        <f>IF(B8&gt;0,VLOOKUP(B8,'يادداشتهاي توضيحي'!$A$64:$K$697,8,FALSE),0)</f>
        <v>0</v>
      </c>
      <c r="E8" s="38"/>
      <c r="F8" s="365"/>
      <c r="G8" s="25"/>
      <c r="H8" s="370"/>
    </row>
    <row r="9" spans="2:8" s="2" customFormat="1" ht="19.5" customHeight="1">
      <c r="B9" s="460"/>
      <c r="C9" s="408"/>
      <c r="D9" s="376"/>
      <c r="F9" s="363">
        <f>D7+D8</f>
        <v>0</v>
      </c>
      <c r="G9" s="20"/>
      <c r="H9" s="373">
        <f>H7+H8</f>
        <v>0</v>
      </c>
    </row>
    <row r="10" spans="1:8" s="2" customFormat="1" ht="19.5" customHeight="1">
      <c r="A10" s="6" t="s">
        <v>109</v>
      </c>
      <c r="B10" s="460"/>
      <c r="C10" s="408"/>
      <c r="D10" s="376"/>
      <c r="F10" s="365">
        <f>F6+F9</f>
        <v>0</v>
      </c>
      <c r="G10" s="20"/>
      <c r="H10" s="368">
        <f>H6+H9</f>
        <v>0</v>
      </c>
    </row>
    <row r="11" spans="1:8" s="2" customFormat="1" ht="19.5" customHeight="1">
      <c r="A11" s="6" t="s">
        <v>185</v>
      </c>
      <c r="B11" s="460">
        <v>29</v>
      </c>
      <c r="C11" s="408"/>
      <c r="D11" s="364">
        <f>IF(B11&gt;0,-VLOOKUP(B11,'يادداشتهاي توضيحي'!$A$64:$K$697,8,FALSE),0)</f>
        <v>0</v>
      </c>
      <c r="F11" s="365"/>
      <c r="G11" s="20"/>
      <c r="H11" s="374"/>
    </row>
    <row r="12" spans="1:8" s="2" customFormat="1" ht="19.5" customHeight="1">
      <c r="A12" s="6" t="s">
        <v>110</v>
      </c>
      <c r="B12" s="467">
        <v>30</v>
      </c>
      <c r="C12" s="410"/>
      <c r="D12" s="363">
        <f>IF(B12&gt;0,VLOOKUP(B12,'يادداشتهاي توضيحي'!$A$64:$K$697,8,FALSE),0)</f>
        <v>0</v>
      </c>
      <c r="E12" s="38"/>
      <c r="F12" s="365"/>
      <c r="G12" s="25"/>
      <c r="H12" s="370"/>
    </row>
    <row r="13" spans="2:8" s="2" customFormat="1" ht="19.5" customHeight="1">
      <c r="B13" s="456"/>
      <c r="C13" s="408"/>
      <c r="D13" s="376"/>
      <c r="F13" s="363">
        <f>D11+D12</f>
        <v>0</v>
      </c>
      <c r="G13" s="28"/>
      <c r="H13" s="373">
        <f>H11+H12</f>
        <v>0</v>
      </c>
    </row>
    <row r="14" spans="1:8" s="2" customFormat="1" ht="19.5" customHeight="1">
      <c r="A14" s="6" t="s">
        <v>186</v>
      </c>
      <c r="B14" s="460"/>
      <c r="C14" s="408"/>
      <c r="D14" s="376"/>
      <c r="F14" s="365">
        <f>F10+F13</f>
        <v>0</v>
      </c>
      <c r="G14" s="88"/>
      <c r="H14" s="365">
        <f>H10+H13</f>
        <v>0</v>
      </c>
    </row>
    <row r="15" spans="1:8" s="2" customFormat="1" ht="19.5" customHeight="1">
      <c r="A15" s="6" t="s">
        <v>187</v>
      </c>
      <c r="B15" s="426">
        <v>171</v>
      </c>
      <c r="C15" s="408"/>
      <c r="D15" s="376"/>
      <c r="F15" s="363">
        <f>IF(B15&gt;0,-VLOOKUP(B15,'ذخیره مالیات'!A8:R14,8,FALSE),0)</f>
        <v>0</v>
      </c>
      <c r="G15" s="28"/>
      <c r="H15" s="363"/>
    </row>
    <row r="16" spans="1:8" s="2" customFormat="1" ht="19.5" customHeight="1">
      <c r="A16" s="6" t="s">
        <v>617</v>
      </c>
      <c r="B16" s="460"/>
      <c r="C16" s="408"/>
      <c r="D16" s="376"/>
      <c r="F16" s="365">
        <f>F14+F15</f>
        <v>0</v>
      </c>
      <c r="G16" s="28"/>
      <c r="H16" s="365">
        <f>H14+H15</f>
        <v>0</v>
      </c>
    </row>
    <row r="17" spans="1:8" s="2" customFormat="1" ht="19.5" customHeight="1">
      <c r="A17" s="6" t="s">
        <v>188</v>
      </c>
      <c r="B17" s="460">
        <v>31</v>
      </c>
      <c r="C17" s="408"/>
      <c r="D17" s="364">
        <f>IF(B17&gt;0,-VLOOKUP(B17,'يادداشتهاي توضيحي'!$A$64:$K$697,6,FALSE),0)</f>
        <v>0</v>
      </c>
      <c r="F17" s="365"/>
      <c r="G17" s="28"/>
      <c r="H17" s="369"/>
    </row>
    <row r="18" spans="1:8" s="2" customFormat="1" ht="19.5" customHeight="1">
      <c r="A18" s="6" t="s">
        <v>618</v>
      </c>
      <c r="B18" s="468"/>
      <c r="C18" s="408"/>
      <c r="D18" s="378"/>
      <c r="F18" s="365"/>
      <c r="G18" s="28"/>
      <c r="H18" s="370"/>
    </row>
    <row r="19" spans="1:8" s="2" customFormat="1" ht="19.5" customHeight="1">
      <c r="A19" s="6"/>
      <c r="B19" s="460"/>
      <c r="C19" s="408"/>
      <c r="D19" s="376"/>
      <c r="F19" s="363">
        <f>D17+D18</f>
        <v>0</v>
      </c>
      <c r="G19" s="28"/>
      <c r="H19" s="373">
        <f>H17+H18</f>
        <v>0</v>
      </c>
    </row>
    <row r="20" spans="1:8" s="2" customFormat="1" ht="19.5" customHeight="1" thickBot="1">
      <c r="A20" s="6" t="s">
        <v>189</v>
      </c>
      <c r="B20" s="460"/>
      <c r="C20" s="408"/>
      <c r="F20" s="366">
        <f>F16+F19</f>
        <v>0</v>
      </c>
      <c r="G20" s="28"/>
      <c r="H20" s="366">
        <f>H16+H19</f>
        <v>0</v>
      </c>
    </row>
    <row r="21" spans="1:8" s="2" customFormat="1" ht="18" customHeight="1" thickTop="1">
      <c r="A21" s="6"/>
      <c r="B21" s="460"/>
      <c r="C21" s="408"/>
      <c r="F21" s="24"/>
      <c r="G21" s="28"/>
      <c r="H21" s="24"/>
    </row>
    <row r="22" spans="1:9" s="2" customFormat="1" ht="18" customHeight="1">
      <c r="A22" s="503" t="s">
        <v>502</v>
      </c>
      <c r="B22" s="503"/>
      <c r="C22" s="503"/>
      <c r="D22" s="503"/>
      <c r="E22" s="503"/>
      <c r="F22" s="503"/>
      <c r="G22" s="503"/>
      <c r="H22" s="503"/>
      <c r="I22" s="214"/>
    </row>
    <row r="23" spans="1:8" s="2" customFormat="1" ht="19.5" customHeight="1">
      <c r="A23" s="6" t="s">
        <v>51</v>
      </c>
      <c r="B23" s="458"/>
      <c r="C23" s="408"/>
      <c r="D23" s="376"/>
      <c r="F23" s="365">
        <f>F20</f>
        <v>0</v>
      </c>
      <c r="G23" s="20"/>
      <c r="H23" s="365">
        <f>H20</f>
        <v>0</v>
      </c>
    </row>
    <row r="24" spans="1:8" s="2" customFormat="1" ht="19.5" customHeight="1">
      <c r="A24" s="6" t="s">
        <v>52</v>
      </c>
      <c r="B24" s="458"/>
      <c r="C24" s="408"/>
      <c r="D24" s="377"/>
      <c r="E24" s="210"/>
      <c r="F24" s="365"/>
      <c r="G24" s="20"/>
      <c r="H24" s="369"/>
    </row>
    <row r="25" spans="1:8" s="2" customFormat="1" ht="19.5" customHeight="1">
      <c r="A25" s="6" t="s">
        <v>53</v>
      </c>
      <c r="B25" s="467">
        <v>32</v>
      </c>
      <c r="C25" s="410"/>
      <c r="D25" s="364">
        <f>IF(B25&gt;0,VLOOKUP(B25,'يادداشتهاي توضيحي'!$A$64:$K$697,8,FALSE),0)</f>
        <v>0</v>
      </c>
      <c r="E25" s="38"/>
      <c r="F25" s="365"/>
      <c r="G25" s="20"/>
      <c r="H25" s="370"/>
    </row>
    <row r="26" spans="1:8" s="2" customFormat="1" ht="19.5" customHeight="1">
      <c r="A26" s="6" t="s">
        <v>111</v>
      </c>
      <c r="B26" s="458"/>
      <c r="C26" s="408"/>
      <c r="D26" s="377"/>
      <c r="E26" s="210"/>
      <c r="F26" s="363">
        <f>D24+D25</f>
        <v>0</v>
      </c>
      <c r="G26" s="20"/>
      <c r="H26" s="363">
        <f>H24+H25</f>
        <v>0</v>
      </c>
    </row>
    <row r="27" spans="1:8" s="2" customFormat="1" ht="19.5" customHeight="1">
      <c r="A27" s="6" t="s">
        <v>55</v>
      </c>
      <c r="B27" s="458"/>
      <c r="C27" s="408"/>
      <c r="D27" s="377"/>
      <c r="E27" s="210"/>
      <c r="F27" s="365">
        <f>F23+F26</f>
        <v>0</v>
      </c>
      <c r="G27" s="20"/>
      <c r="H27" s="365">
        <f>H23+H26</f>
        <v>0</v>
      </c>
    </row>
    <row r="28" spans="1:8" s="2" customFormat="1" ht="19.5" customHeight="1">
      <c r="A28" s="6" t="s">
        <v>56</v>
      </c>
      <c r="B28" s="458"/>
      <c r="C28" s="408"/>
      <c r="D28" s="377"/>
      <c r="E28" s="210"/>
      <c r="F28" s="367"/>
      <c r="G28" s="212"/>
      <c r="H28" s="367"/>
    </row>
    <row r="29" spans="1:8" s="2" customFormat="1" ht="19.5" customHeight="1">
      <c r="A29" s="6" t="s">
        <v>57</v>
      </c>
      <c r="B29" s="460">
        <v>23</v>
      </c>
      <c r="C29" s="408"/>
      <c r="D29" s="377"/>
      <c r="E29" s="210"/>
      <c r="F29" s="365"/>
      <c r="G29" s="20"/>
      <c r="H29" s="369"/>
    </row>
    <row r="30" spans="1:8" s="2" customFormat="1" ht="19.5" customHeight="1">
      <c r="A30" s="6" t="s">
        <v>183</v>
      </c>
      <c r="B30" s="460">
        <v>24</v>
      </c>
      <c r="C30" s="427">
        <v>241</v>
      </c>
      <c r="D30" s="377">
        <f>IF(C30&gt;0,-VLOOKUP(C30,'سایر اندوخته ها'!A8:I11,8,FALSE),0)</f>
        <v>0</v>
      </c>
      <c r="E30" s="210"/>
      <c r="F30" s="365"/>
      <c r="G30" s="20"/>
      <c r="H30" s="371"/>
    </row>
    <row r="31" spans="1:8" s="2" customFormat="1" ht="19.5" customHeight="1">
      <c r="A31" s="6" t="s">
        <v>619</v>
      </c>
      <c r="B31" s="460">
        <v>18</v>
      </c>
      <c r="C31" s="427">
        <v>181</v>
      </c>
      <c r="D31" s="363">
        <f>IF(C31&gt;0,-VLOOKUP(C31,'يادداشتهاي توضيحي'!$A$64:$K$697,8,FALSE),0)</f>
        <v>0</v>
      </c>
      <c r="E31" s="210"/>
      <c r="F31" s="368"/>
      <c r="G31" s="212"/>
      <c r="H31" s="372"/>
    </row>
    <row r="32" spans="1:8" s="2" customFormat="1" ht="19.5" customHeight="1">
      <c r="A32" s="6"/>
      <c r="B32" s="458"/>
      <c r="C32" s="408"/>
      <c r="D32" s="377"/>
      <c r="E32" s="210"/>
      <c r="F32" s="368">
        <f>SUM(D29:D31)</f>
        <v>0</v>
      </c>
      <c r="G32" s="212"/>
      <c r="H32" s="368">
        <f>SUM(H29:H31)</f>
        <v>0</v>
      </c>
    </row>
    <row r="33" spans="1:8" s="2" customFormat="1" ht="19.5" customHeight="1" thickBot="1">
      <c r="A33" s="6" t="s">
        <v>58</v>
      </c>
      <c r="B33" s="456"/>
      <c r="C33" s="408"/>
      <c r="D33" s="210"/>
      <c r="E33" s="210"/>
      <c r="F33" s="366">
        <f>F27+F32</f>
        <v>0</v>
      </c>
      <c r="G33" s="28"/>
      <c r="H33" s="366">
        <f>H27+H32</f>
        <v>0</v>
      </c>
    </row>
    <row r="34" spans="1:3" s="2" customFormat="1" ht="18" customHeight="1" thickTop="1">
      <c r="A34" s="29"/>
      <c r="B34" s="456"/>
      <c r="C34" s="408"/>
    </row>
    <row r="35" spans="1:9" s="2" customFormat="1" ht="18" customHeight="1">
      <c r="A35" s="502" t="s">
        <v>521</v>
      </c>
      <c r="B35" s="502"/>
      <c r="C35" s="502"/>
      <c r="D35" s="502"/>
      <c r="E35" s="502"/>
      <c r="F35" s="502"/>
      <c r="G35" s="502"/>
      <c r="H35" s="502"/>
      <c r="I35" s="96"/>
    </row>
    <row r="36" spans="1:9" s="2" customFormat="1" ht="18" customHeight="1">
      <c r="A36" s="249"/>
      <c r="B36" s="469"/>
      <c r="C36" s="411"/>
      <c r="D36" s="249"/>
      <c r="E36" s="249"/>
      <c r="F36" s="249"/>
      <c r="G36" s="249"/>
      <c r="H36" s="249"/>
      <c r="I36" s="96"/>
    </row>
    <row r="37" spans="1:9" s="2" customFormat="1" ht="18" customHeight="1">
      <c r="A37" s="504">
        <v>2</v>
      </c>
      <c r="B37" s="504"/>
      <c r="C37" s="504"/>
      <c r="D37" s="504"/>
      <c r="E37" s="504"/>
      <c r="F37" s="504"/>
      <c r="G37" s="504"/>
      <c r="H37" s="504"/>
      <c r="I37" s="248"/>
    </row>
  </sheetData>
  <sheetProtection/>
  <mergeCells count="4">
    <mergeCell ref="D2:F2"/>
    <mergeCell ref="A35:H35"/>
    <mergeCell ref="A22:H22"/>
    <mergeCell ref="A37:H37"/>
  </mergeCells>
  <printOptions horizontalCentered="1"/>
  <pageMargins left="0.3937007874015748" right="0.3937007874015748" top="1.1811023622047245" bottom="0.5905511811023623" header="0.3937007874015748" footer="0.3937007874015748"/>
  <pageSetup fitToHeight="1" fitToWidth="1" horizontalDpi="600" verticalDpi="600" orientation="portrait" paperSize="9" r:id="rId1"/>
  <headerFooter alignWithMargins="0">
    <oddHeader>&amp;C&amp;"Arial,Bold"&amp;14شركت نمونه (سهامي خاص)
صورت سود وزيان 
&amp;Uبراي سال مالي منتهي به 29اسفند1384</oddHeader>
  </headerFooter>
</worksheet>
</file>

<file path=xl/worksheets/sheet5.xml><?xml version="1.0" encoding="utf-8"?>
<worksheet xmlns="http://schemas.openxmlformats.org/spreadsheetml/2006/main" xmlns:r="http://schemas.openxmlformats.org/officeDocument/2006/relationships">
  <dimension ref="A1:G36"/>
  <sheetViews>
    <sheetView rightToLeft="1" zoomScaleSheetLayoutView="100" zoomScalePageLayoutView="0" workbookViewId="0" topLeftCell="A1">
      <selection activeCell="A1" sqref="A1"/>
    </sheetView>
  </sheetViews>
  <sheetFormatPr defaultColWidth="9.140625" defaultRowHeight="12.75"/>
  <cols>
    <col min="1" max="1" width="40.7109375" style="0" customWidth="1"/>
    <col min="2" max="2" width="6.7109375" style="0" customWidth="1"/>
    <col min="3" max="3" width="1.7109375" style="0" customWidth="1"/>
    <col min="4" max="4" width="15.7109375" style="0" customWidth="1"/>
    <col min="5" max="5" width="1.7109375" style="0" customWidth="1"/>
    <col min="6" max="6" width="15.7109375" style="0" customWidth="1"/>
    <col min="7" max="7" width="1.7109375" style="0" customWidth="1"/>
  </cols>
  <sheetData>
    <row r="1" ht="18" customHeight="1">
      <c r="F1" s="250" t="s">
        <v>525</v>
      </c>
    </row>
    <row r="2" spans="2:6" ht="18" customHeight="1">
      <c r="B2" s="113" t="s">
        <v>524</v>
      </c>
      <c r="D2" s="113" t="s">
        <v>570</v>
      </c>
      <c r="F2" s="113" t="s">
        <v>494</v>
      </c>
    </row>
    <row r="3" spans="4:7" ht="18" customHeight="1">
      <c r="D3" s="250" t="s">
        <v>516</v>
      </c>
      <c r="E3" s="145"/>
      <c r="F3" s="250" t="s">
        <v>516</v>
      </c>
      <c r="G3" s="145"/>
    </row>
    <row r="4" spans="1:4" s="2" customFormat="1" ht="18" customHeight="1">
      <c r="A4" s="2" t="s">
        <v>622</v>
      </c>
      <c r="D4" s="376">
        <f>سودوزيان!F20</f>
        <v>0</v>
      </c>
    </row>
    <row r="5" spans="1:6" s="2" customFormat="1" ht="18" customHeight="1">
      <c r="A5" s="2" t="s">
        <v>526</v>
      </c>
      <c r="B5" s="48" t="s">
        <v>582</v>
      </c>
      <c r="D5" s="378"/>
      <c r="F5" s="211"/>
    </row>
    <row r="6" spans="1:6" s="2" customFormat="1" ht="18" customHeight="1">
      <c r="A6" s="2" t="s">
        <v>527</v>
      </c>
      <c r="D6" s="389">
        <f>SUM(D4:D5)</f>
        <v>0</v>
      </c>
      <c r="F6" s="251">
        <f>SUM(F4:F5)</f>
        <v>0</v>
      </c>
    </row>
    <row r="7" spans="1:6" s="2" customFormat="1" ht="18" customHeight="1">
      <c r="A7" s="2" t="s">
        <v>528</v>
      </c>
      <c r="B7" s="3">
        <v>32</v>
      </c>
      <c r="D7" s="378">
        <f>IF(B7&gt;0,VLOOKUP(B7,'يادداشتهاي توضيحي'!A64:K697,8,FALSE),0)</f>
        <v>0</v>
      </c>
      <c r="F7" s="211"/>
    </row>
    <row r="8" spans="1:6" s="2" customFormat="1" ht="18" customHeight="1" thickBot="1">
      <c r="A8" s="2" t="s">
        <v>623</v>
      </c>
      <c r="D8" s="390">
        <f>SUM(D6:D7)</f>
        <v>0</v>
      </c>
      <c r="F8" s="252">
        <f>SUM(F6:F7)</f>
        <v>0</v>
      </c>
    </row>
    <row r="9" ht="18" customHeight="1" thickTop="1"/>
    <row r="10" ht="18" customHeight="1"/>
    <row r="11" spans="1:6" ht="18" customHeight="1">
      <c r="A11" s="505" t="s">
        <v>529</v>
      </c>
      <c r="B11" s="505"/>
      <c r="C11" s="505"/>
      <c r="D11" s="505"/>
      <c r="E11" s="505"/>
      <c r="F11" s="505"/>
    </row>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spans="1:6" ht="18" customHeight="1">
      <c r="A36" s="407"/>
      <c r="B36" s="407"/>
      <c r="C36" s="407"/>
      <c r="D36" s="407"/>
      <c r="E36" s="407"/>
      <c r="F36" s="407"/>
    </row>
    <row r="37" ht="18" customHeight="1"/>
    <row r="38" ht="18" customHeight="1"/>
  </sheetData>
  <sheetProtection/>
  <mergeCells count="1">
    <mergeCell ref="A11:F11"/>
  </mergeCells>
  <printOptions horizontalCentered="1"/>
  <pageMargins left="0.5905511811023623" right="0.5905511811023623" top="1.5748031496062993" bottom="0.984251968503937" header="0.5905511811023623" footer="0.5118110236220472"/>
  <pageSetup horizontalDpi="600" verticalDpi="600" orientation="portrait" scale="120" r:id="rId1"/>
  <headerFooter alignWithMargins="0">
    <oddHeader>&amp;C&amp;"Arial,Bold"&amp;14&amp;Uشركت نمونه (سهامي خاص)
صورت سود وزيان جامع
براي سال مالي منتهي به 29اسفند1384</oddHeader>
  </headerFooter>
  <ignoredErrors>
    <ignoredError sqref="D7" formula="1"/>
  </ignoredErrors>
</worksheet>
</file>

<file path=xl/worksheets/sheet6.xml><?xml version="1.0" encoding="utf-8"?>
<worksheet xmlns="http://schemas.openxmlformats.org/spreadsheetml/2006/main" xmlns:r="http://schemas.openxmlformats.org/officeDocument/2006/relationships">
  <dimension ref="A1:L134"/>
  <sheetViews>
    <sheetView rightToLeft="1" tabSelected="1" zoomScale="75" zoomScaleNormal="75" zoomScalePageLayoutView="0" workbookViewId="0" topLeftCell="A1">
      <selection activeCell="H93" sqref="H93"/>
    </sheetView>
  </sheetViews>
  <sheetFormatPr defaultColWidth="9.140625" defaultRowHeight="12.75"/>
  <cols>
    <col min="1" max="1" width="4.8515625" style="2" customWidth="1"/>
    <col min="2" max="2" width="40.7109375" style="0" customWidth="1"/>
    <col min="3" max="3" width="1.7109375" style="0" customWidth="1"/>
    <col min="4" max="4" width="20.7109375" style="0" customWidth="1"/>
    <col min="5" max="5" width="1.7109375" style="0" customWidth="1"/>
    <col min="6" max="6" width="7.7109375" style="3" customWidth="1"/>
    <col min="7" max="7" width="1.7109375" style="0" customWidth="1"/>
    <col min="8" max="8" width="15.7109375" style="2" customWidth="1"/>
    <col min="9" max="9" width="1.7109375" style="2" customWidth="1"/>
    <col min="10" max="10" width="15.7109375" style="2" customWidth="1"/>
    <col min="11" max="11" width="1.7109375" style="0" customWidth="1"/>
    <col min="12" max="12" width="15.7109375" style="0" customWidth="1"/>
  </cols>
  <sheetData>
    <row r="1" spans="2:12" ht="24.75" customHeight="1">
      <c r="B1" s="519"/>
      <c r="C1" s="519"/>
      <c r="D1" s="519"/>
      <c r="H1" s="507" t="s">
        <v>570</v>
      </c>
      <c r="I1" s="507"/>
      <c r="J1" s="507"/>
      <c r="L1" s="401" t="s">
        <v>494</v>
      </c>
    </row>
    <row r="2" spans="2:12" ht="24.75" customHeight="1">
      <c r="B2" s="519"/>
      <c r="C2" s="519"/>
      <c r="D2" s="519"/>
      <c r="H2" s="3" t="s">
        <v>99</v>
      </c>
      <c r="I2" s="3"/>
      <c r="J2" s="3" t="s">
        <v>99</v>
      </c>
      <c r="L2" s="3" t="s">
        <v>516</v>
      </c>
    </row>
    <row r="3" spans="2:10" ht="30" customHeight="1">
      <c r="B3" s="508" t="s">
        <v>627</v>
      </c>
      <c r="C3" s="508"/>
      <c r="D3" s="508"/>
      <c r="E3" s="203"/>
      <c r="F3" s="184"/>
      <c r="H3" s="376"/>
      <c r="J3" s="376"/>
    </row>
    <row r="4" spans="2:10" ht="24.75" customHeight="1">
      <c r="B4" s="511" t="s">
        <v>632</v>
      </c>
      <c r="C4" s="511"/>
      <c r="D4" s="511"/>
      <c r="E4" s="153"/>
      <c r="F4" s="184"/>
      <c r="H4" s="376"/>
      <c r="J4" s="376"/>
    </row>
    <row r="5" spans="1:10" ht="30" customHeight="1">
      <c r="A5" s="2">
        <v>11</v>
      </c>
      <c r="B5" s="509" t="s">
        <v>634</v>
      </c>
      <c r="C5" s="509"/>
      <c r="D5" s="509"/>
      <c r="E5" s="153"/>
      <c r="F5" s="184"/>
      <c r="H5" s="376">
        <f>SUMIF('تراز آزمایشی'!$G$3:$G$1000,A5,'تراز آزمایشی'!$L$3:$L$1000)</f>
        <v>0</v>
      </c>
      <c r="J5" s="376"/>
    </row>
    <row r="6" spans="1:10" ht="30" customHeight="1">
      <c r="A6" s="2">
        <v>12</v>
      </c>
      <c r="B6" s="509" t="s">
        <v>628</v>
      </c>
      <c r="C6" s="509"/>
      <c r="D6" s="509"/>
      <c r="H6" s="376">
        <f>-SUMIF('تراز آزمایشی'!$G$3:$G$1000,A6,'تراز آزمایشی'!$K$3:$K$1000)</f>
        <v>0</v>
      </c>
      <c r="J6" s="376"/>
    </row>
    <row r="7" spans="1:10" ht="30" customHeight="1">
      <c r="A7" s="2">
        <v>13</v>
      </c>
      <c r="B7" s="509" t="s">
        <v>629</v>
      </c>
      <c r="C7" s="509"/>
      <c r="D7" s="509"/>
      <c r="H7" s="376"/>
      <c r="J7" s="378"/>
    </row>
    <row r="8" spans="1:10" ht="30" customHeight="1">
      <c r="A8" s="2">
        <v>1</v>
      </c>
      <c r="B8" s="513" t="s">
        <v>686</v>
      </c>
      <c r="C8" s="513"/>
      <c r="D8" s="513"/>
      <c r="H8" s="376"/>
      <c r="J8" s="399">
        <f>SUM(H5:H7)</f>
        <v>0</v>
      </c>
    </row>
    <row r="9" spans="1:10" ht="30" customHeight="1">
      <c r="A9" s="2">
        <v>21</v>
      </c>
      <c r="B9" s="509" t="s">
        <v>635</v>
      </c>
      <c r="C9" s="509"/>
      <c r="D9" s="509"/>
      <c r="H9" s="376">
        <f>SUMIF('تراز آزمایشی'!$G$3:$G$1000,A9,'تراز آزمایشی'!$L$3:$L$1000)</f>
        <v>0</v>
      </c>
      <c r="J9" s="376"/>
    </row>
    <row r="10" spans="1:10" ht="30" customHeight="1">
      <c r="A10" s="2">
        <v>22</v>
      </c>
      <c r="B10" s="509" t="s">
        <v>630</v>
      </c>
      <c r="C10" s="509"/>
      <c r="D10" s="509"/>
      <c r="H10" s="376">
        <f>-SUMIF('تراز آزمایشی'!$G$3:$G$1000,A10,'تراز آزمایشی'!$K$3:$K$1000)</f>
        <v>0</v>
      </c>
      <c r="J10" s="376"/>
    </row>
    <row r="11" spans="1:10" ht="30" customHeight="1">
      <c r="A11" s="2">
        <v>23</v>
      </c>
      <c r="B11" s="509" t="s">
        <v>631</v>
      </c>
      <c r="C11" s="509"/>
      <c r="D11" s="509"/>
      <c r="H11" s="376"/>
      <c r="J11" s="400"/>
    </row>
    <row r="12" spans="1:10" ht="30" customHeight="1">
      <c r="A12" s="2">
        <v>2</v>
      </c>
      <c r="B12" s="515" t="s">
        <v>687</v>
      </c>
      <c r="C12" s="515"/>
      <c r="D12" s="515"/>
      <c r="H12" s="376"/>
      <c r="J12" s="399">
        <f>SUM(H9:H11)</f>
        <v>0</v>
      </c>
    </row>
    <row r="13" spans="2:10" ht="30" customHeight="1">
      <c r="B13" s="520" t="s">
        <v>633</v>
      </c>
      <c r="C13" s="520"/>
      <c r="D13" s="520"/>
      <c r="H13" s="376"/>
      <c r="J13" s="376"/>
    </row>
    <row r="14" spans="1:10" ht="30" customHeight="1">
      <c r="A14" s="2">
        <v>31</v>
      </c>
      <c r="B14" s="516" t="s">
        <v>673</v>
      </c>
      <c r="C14" s="516"/>
      <c r="D14" s="516"/>
      <c r="F14" s="3">
        <v>303</v>
      </c>
      <c r="H14" s="376">
        <f>IF(F14&gt;0,VLOOKUP(F14,'يادداشتهاي توضيحي'!$A$64:$K$697,8,FALSE),0)</f>
        <v>0</v>
      </c>
      <c r="J14" s="376"/>
    </row>
    <row r="15" spans="1:10" ht="30" customHeight="1">
      <c r="A15" s="2">
        <v>32</v>
      </c>
      <c r="B15" s="509" t="s">
        <v>674</v>
      </c>
      <c r="C15" s="509"/>
      <c r="D15" s="509"/>
      <c r="H15" s="376">
        <f>-SUMIF('تراز آزمایشی'!$G$3:$G$1000,A15,'تراز آزمایشی'!$K$3:$K$1000)</f>
        <v>0</v>
      </c>
      <c r="J15" s="376"/>
    </row>
    <row r="16" spans="1:10" ht="30" customHeight="1">
      <c r="A16" s="2">
        <v>33</v>
      </c>
      <c r="B16" s="509" t="s">
        <v>641</v>
      </c>
      <c r="C16" s="509"/>
      <c r="D16" s="509"/>
      <c r="H16" s="376"/>
      <c r="J16" s="376"/>
    </row>
    <row r="17" spans="1:10" ht="30" customHeight="1">
      <c r="A17" s="2">
        <v>3</v>
      </c>
      <c r="B17" s="513" t="s">
        <v>643</v>
      </c>
      <c r="C17" s="513"/>
      <c r="D17" s="513"/>
      <c r="H17" s="376"/>
      <c r="J17" s="399">
        <f>SUM(H14:H16)</f>
        <v>0</v>
      </c>
    </row>
    <row r="18" spans="2:10" ht="30" customHeight="1">
      <c r="B18" s="517" t="s">
        <v>642</v>
      </c>
      <c r="C18" s="517"/>
      <c r="D18" s="517"/>
      <c r="H18" s="376"/>
      <c r="J18" s="376"/>
    </row>
    <row r="19" spans="1:10" ht="30" customHeight="1">
      <c r="A19" s="2">
        <v>41</v>
      </c>
      <c r="B19" s="516" t="s">
        <v>2</v>
      </c>
      <c r="C19" s="516"/>
      <c r="D19" s="516"/>
      <c r="F19" s="3">
        <v>29</v>
      </c>
      <c r="H19" s="376">
        <f>IF(F19&gt;0,-VLOOKUP(F19,'يادداشتهاي توضيحي'!$A$64:$K$697,8,FALSE),0)</f>
        <v>0</v>
      </c>
      <c r="J19" s="376"/>
    </row>
    <row r="20" spans="1:10" ht="30" customHeight="1">
      <c r="A20" s="2">
        <v>42</v>
      </c>
      <c r="B20" s="509" t="s">
        <v>695</v>
      </c>
      <c r="C20" s="509"/>
      <c r="D20" s="509"/>
      <c r="H20" s="376">
        <f>SUMIF('تراز آزمایشی'!$G$3:$G$1000,A20,'تراز آزمایشی'!$L$3:$L$1000)</f>
        <v>0</v>
      </c>
      <c r="J20" s="376"/>
    </row>
    <row r="21" spans="1:10" ht="30" customHeight="1">
      <c r="A21" s="2">
        <v>43</v>
      </c>
      <c r="B21" s="506" t="s">
        <v>3</v>
      </c>
      <c r="C21" s="506"/>
      <c r="D21" s="506"/>
      <c r="H21" s="376"/>
      <c r="J21" s="376"/>
    </row>
    <row r="22" spans="1:10" ht="30" customHeight="1">
      <c r="A22" s="2">
        <v>44</v>
      </c>
      <c r="B22" s="506" t="s">
        <v>4</v>
      </c>
      <c r="C22" s="506"/>
      <c r="D22" s="506"/>
      <c r="H22" s="376"/>
      <c r="J22" s="376"/>
    </row>
    <row r="23" spans="1:10" ht="30" customHeight="1">
      <c r="A23" s="2">
        <v>4</v>
      </c>
      <c r="B23" s="513" t="s">
        <v>644</v>
      </c>
      <c r="C23" s="513"/>
      <c r="D23" s="513"/>
      <c r="H23" s="376"/>
      <c r="J23" s="399">
        <f>SUM(H19:H22)</f>
        <v>0</v>
      </c>
    </row>
    <row r="24" spans="2:10" ht="30" customHeight="1">
      <c r="B24" s="518" t="s">
        <v>645</v>
      </c>
      <c r="C24" s="518"/>
      <c r="D24" s="518"/>
      <c r="H24" s="376"/>
      <c r="J24" s="376"/>
    </row>
    <row r="25" spans="1:10" ht="30" customHeight="1">
      <c r="A25" s="2">
        <v>51</v>
      </c>
      <c r="B25" s="516" t="s">
        <v>646</v>
      </c>
      <c r="C25" s="516"/>
      <c r="D25" s="516"/>
      <c r="F25" s="3">
        <v>182</v>
      </c>
      <c r="H25" s="376">
        <f>IF(F25&gt;0,VLOOKUP(F25,'يادداشتهاي توضيحي'!A64:K697,8,FALSE)-VLOOKUP(F25,'يادداشتهاي توضيحي'!A64:K697,10,FALSE),0)</f>
        <v>0</v>
      </c>
      <c r="J25" s="376"/>
    </row>
    <row r="26" spans="1:10" ht="30" customHeight="1">
      <c r="A26" s="2">
        <v>52</v>
      </c>
      <c r="B26" s="506" t="s">
        <v>690</v>
      </c>
      <c r="C26" s="506"/>
      <c r="D26" s="506"/>
      <c r="H26" s="376">
        <f>SUMIF('تراز آزمایشی'!$G$3:$G$1000,A26,'تراز آزمایشی'!$L$3:$L$1000)</f>
        <v>0</v>
      </c>
      <c r="J26" s="376"/>
    </row>
    <row r="27" spans="1:10" ht="30" customHeight="1">
      <c r="A27" s="2">
        <v>5</v>
      </c>
      <c r="B27" s="513" t="s">
        <v>688</v>
      </c>
      <c r="C27" s="513"/>
      <c r="D27" s="513"/>
      <c r="H27" s="376"/>
      <c r="J27" s="399">
        <f>SUM(H25:H26)</f>
        <v>0</v>
      </c>
    </row>
    <row r="28" spans="2:10" ht="30" customHeight="1">
      <c r="B28" s="508" t="s">
        <v>672</v>
      </c>
      <c r="C28" s="508"/>
      <c r="D28" s="508"/>
      <c r="H28" s="376"/>
      <c r="J28" s="376"/>
    </row>
    <row r="29" spans="2:10" ht="30" customHeight="1">
      <c r="B29" s="518" t="s">
        <v>647</v>
      </c>
      <c r="C29" s="518"/>
      <c r="D29" s="518"/>
      <c r="H29" s="376"/>
      <c r="J29" s="376"/>
    </row>
    <row r="30" spans="1:10" ht="30" customHeight="1">
      <c r="A30" s="2">
        <v>61</v>
      </c>
      <c r="B30" s="516" t="s">
        <v>648</v>
      </c>
      <c r="C30" s="516"/>
      <c r="D30" s="516"/>
      <c r="H30" s="376">
        <f>-'ذخیره مالیات'!R12+('ذخیره مالیات'!P12-'ذخیره مالیات'!P11)</f>
        <v>0</v>
      </c>
      <c r="J30" s="376"/>
    </row>
    <row r="31" spans="1:10" ht="30" customHeight="1">
      <c r="A31" s="2">
        <v>62</v>
      </c>
      <c r="B31" s="506" t="s">
        <v>27</v>
      </c>
      <c r="C31" s="506"/>
      <c r="D31" s="506"/>
      <c r="H31" s="376">
        <f>SUMIF('تراز آزمایشی'!$G$3:$G$1000,A31,'تراز آزمایشی'!$L$3:$L$1000)</f>
        <v>0</v>
      </c>
      <c r="J31" s="376"/>
    </row>
    <row r="32" spans="1:10" ht="30" customHeight="1">
      <c r="A32" s="2">
        <v>63</v>
      </c>
      <c r="B32" s="512" t="s">
        <v>8</v>
      </c>
      <c r="C32" s="512"/>
      <c r="D32" s="512"/>
      <c r="H32" s="376">
        <f>-SUMIF('تراز آزمایشی'!$G$3:$G$1000,A32,'تراز آزمایشی'!$K$3:$K$1000)</f>
        <v>0</v>
      </c>
      <c r="J32" s="376"/>
    </row>
    <row r="33" spans="2:10" ht="30" customHeight="1">
      <c r="B33" s="516" t="s">
        <v>691</v>
      </c>
      <c r="C33" s="516"/>
      <c r="D33" s="516"/>
      <c r="H33" s="376"/>
      <c r="J33" s="376"/>
    </row>
    <row r="34" spans="1:10" ht="30" customHeight="1">
      <c r="A34" s="2">
        <v>6</v>
      </c>
      <c r="B34" s="513" t="s">
        <v>649</v>
      </c>
      <c r="C34" s="513"/>
      <c r="D34" s="513"/>
      <c r="H34" s="376"/>
      <c r="J34" s="399">
        <f>SUM(H30:H33)</f>
        <v>0</v>
      </c>
    </row>
    <row r="35" spans="2:10" ht="30" customHeight="1">
      <c r="B35" s="508" t="s">
        <v>650</v>
      </c>
      <c r="C35" s="508"/>
      <c r="D35" s="508"/>
      <c r="H35" s="376"/>
      <c r="J35" s="376"/>
    </row>
    <row r="36" spans="2:10" ht="30" customHeight="1">
      <c r="B36" s="511" t="s">
        <v>62</v>
      </c>
      <c r="C36" s="511"/>
      <c r="D36" s="511"/>
      <c r="H36" s="376"/>
      <c r="J36" s="376"/>
    </row>
    <row r="37" spans="1:10" ht="30" customHeight="1">
      <c r="A37" s="2">
        <v>71</v>
      </c>
      <c r="B37" s="512" t="s">
        <v>0</v>
      </c>
      <c r="C37" s="512"/>
      <c r="D37" s="512"/>
      <c r="F37" s="3">
        <v>10</v>
      </c>
      <c r="H37" s="376">
        <f>IF(F37&gt;0,-VLOOKUP(F37,'دارائیها ثابت مشهود'!A1:Z26,6,FALSE),0)</f>
        <v>0</v>
      </c>
      <c r="J37" s="376"/>
    </row>
    <row r="38" spans="1:10" ht="30" customHeight="1">
      <c r="A38" s="2">
        <v>72</v>
      </c>
      <c r="B38" s="509" t="s">
        <v>5</v>
      </c>
      <c r="C38" s="509"/>
      <c r="D38" s="509"/>
      <c r="H38" s="376">
        <f>SUMIF('تراز آزمایشی'!$G$3:$G$1000,A38,'تراز آزمایشی'!$L$3:$L$1000)</f>
        <v>0</v>
      </c>
      <c r="J38" s="376"/>
    </row>
    <row r="39" spans="1:10" ht="30" customHeight="1">
      <c r="A39" s="2">
        <v>73</v>
      </c>
      <c r="B39" s="506" t="s">
        <v>1</v>
      </c>
      <c r="C39" s="506"/>
      <c r="D39" s="506"/>
      <c r="H39" s="376"/>
      <c r="J39" s="376"/>
    </row>
    <row r="40" spans="1:10" ht="30" customHeight="1">
      <c r="A40" s="2">
        <v>74</v>
      </c>
      <c r="B40" s="509" t="s">
        <v>696</v>
      </c>
      <c r="C40" s="509"/>
      <c r="D40" s="509"/>
      <c r="H40" s="376"/>
      <c r="J40" s="376"/>
    </row>
    <row r="41" spans="1:10" ht="30" customHeight="1">
      <c r="A41" s="2">
        <v>75</v>
      </c>
      <c r="B41" s="506" t="s">
        <v>692</v>
      </c>
      <c r="C41" s="506"/>
      <c r="D41" s="506"/>
      <c r="H41" s="376"/>
      <c r="J41" s="376"/>
    </row>
    <row r="42" spans="1:10" ht="30" customHeight="1">
      <c r="A42" s="2">
        <v>7</v>
      </c>
      <c r="B42" s="513" t="s">
        <v>655</v>
      </c>
      <c r="C42" s="513"/>
      <c r="D42" s="513"/>
      <c r="H42" s="376"/>
      <c r="J42" s="399">
        <f>SUM(H37:H41)</f>
        <v>0</v>
      </c>
    </row>
    <row r="43" spans="2:10" ht="30" customHeight="1">
      <c r="B43" s="511" t="s">
        <v>656</v>
      </c>
      <c r="C43" s="511"/>
      <c r="D43" s="511"/>
      <c r="H43" s="376"/>
      <c r="J43" s="376"/>
    </row>
    <row r="44" spans="1:10" ht="30" customHeight="1">
      <c r="A44" s="2">
        <v>81</v>
      </c>
      <c r="B44" s="510" t="s">
        <v>657</v>
      </c>
      <c r="C44" s="510"/>
      <c r="D44" s="510"/>
      <c r="H44" s="376"/>
      <c r="J44" s="376"/>
    </row>
    <row r="45" spans="1:10" ht="30" customHeight="1">
      <c r="A45" s="2">
        <v>82</v>
      </c>
      <c r="B45" s="509" t="s">
        <v>34</v>
      </c>
      <c r="C45" s="509"/>
      <c r="D45" s="509"/>
      <c r="H45" s="376">
        <f>SUMIF('تراز آزمایشی'!$G$3:$G$1000,A45,'تراز آزمایشی'!$L$3:$L$1000)</f>
        <v>0</v>
      </c>
      <c r="J45" s="376"/>
    </row>
    <row r="46" spans="1:10" ht="30" customHeight="1">
      <c r="A46" s="2">
        <v>83</v>
      </c>
      <c r="B46" s="506" t="s">
        <v>7</v>
      </c>
      <c r="C46" s="506"/>
      <c r="D46" s="506"/>
      <c r="H46" s="376"/>
      <c r="J46" s="376"/>
    </row>
    <row r="47" spans="1:10" ht="30" customHeight="1">
      <c r="A47" s="2">
        <v>84</v>
      </c>
      <c r="B47" s="506" t="s">
        <v>6</v>
      </c>
      <c r="C47" s="506"/>
      <c r="D47" s="506"/>
      <c r="H47" s="376"/>
      <c r="J47" s="376"/>
    </row>
    <row r="48" spans="1:10" ht="30" customHeight="1">
      <c r="A48" s="2">
        <v>8</v>
      </c>
      <c r="B48" s="513" t="s">
        <v>658</v>
      </c>
      <c r="C48" s="513"/>
      <c r="D48" s="513"/>
      <c r="H48" s="376"/>
      <c r="J48" s="399">
        <f>SUM(H44:H47)</f>
        <v>0</v>
      </c>
    </row>
    <row r="49" spans="2:10" ht="30" customHeight="1">
      <c r="B49" s="511" t="s">
        <v>679</v>
      </c>
      <c r="C49" s="511"/>
      <c r="D49" s="511"/>
      <c r="H49" s="376"/>
      <c r="J49" s="400"/>
    </row>
    <row r="50" spans="1:10" ht="30" customHeight="1">
      <c r="A50" s="2">
        <v>91</v>
      </c>
      <c r="B50" s="510" t="s">
        <v>680</v>
      </c>
      <c r="C50" s="510"/>
      <c r="D50" s="510"/>
      <c r="H50" s="376"/>
      <c r="J50" s="400"/>
    </row>
    <row r="51" spans="1:10" ht="30" customHeight="1">
      <c r="A51" s="2">
        <v>92</v>
      </c>
      <c r="B51" s="509" t="s">
        <v>693</v>
      </c>
      <c r="C51" s="509"/>
      <c r="D51" s="509"/>
      <c r="H51" s="376">
        <f>SUMIF('تراز آزمایشی'!$G$3:$G$1000,A51,'تراز آزمایشی'!$L$3:$L$1000)</f>
        <v>0</v>
      </c>
      <c r="J51" s="400"/>
    </row>
    <row r="52" spans="1:10" ht="30" customHeight="1">
      <c r="A52" s="2">
        <v>93</v>
      </c>
      <c r="B52" s="509" t="s">
        <v>694</v>
      </c>
      <c r="C52" s="509"/>
      <c r="D52" s="509"/>
      <c r="H52" s="376"/>
      <c r="J52" s="400"/>
    </row>
    <row r="53" spans="1:10" ht="30" customHeight="1">
      <c r="A53" s="2">
        <v>9</v>
      </c>
      <c r="B53" s="513" t="s">
        <v>658</v>
      </c>
      <c r="C53" s="513"/>
      <c r="D53" s="513"/>
      <c r="H53" s="376"/>
      <c r="J53" s="400"/>
    </row>
    <row r="54" spans="2:10" ht="30" customHeight="1">
      <c r="B54" s="511" t="s">
        <v>659</v>
      </c>
      <c r="C54" s="511"/>
      <c r="D54" s="511"/>
      <c r="H54" s="376"/>
      <c r="J54" s="376"/>
    </row>
    <row r="55" spans="1:10" ht="30" customHeight="1">
      <c r="A55" s="2">
        <v>101</v>
      </c>
      <c r="B55" s="512" t="s">
        <v>660</v>
      </c>
      <c r="C55" s="512"/>
      <c r="D55" s="512"/>
      <c r="H55" s="376">
        <f>'دارائیها ثابت مشهود'!H18-'دارائیها ثابت مشهود'!R18+'يادداشتهاي توضيحي'!H592</f>
        <v>0</v>
      </c>
      <c r="J55" s="376"/>
    </row>
    <row r="56" spans="1:10" ht="30" customHeight="1">
      <c r="A56" s="2">
        <v>102</v>
      </c>
      <c r="B56" s="509" t="s">
        <v>20</v>
      </c>
      <c r="C56" s="509"/>
      <c r="D56" s="509"/>
      <c r="H56" s="376">
        <f>-SUMIF('تراز آزمایشی'!$G$3:$G$1000,A56,'تراز آزمایشی'!$K$3:$K$1000)</f>
        <v>0</v>
      </c>
      <c r="J56" s="376"/>
    </row>
    <row r="57" spans="1:10" ht="30" customHeight="1">
      <c r="A57" s="2">
        <v>103</v>
      </c>
      <c r="B57" s="509" t="s">
        <v>675</v>
      </c>
      <c r="C57" s="509"/>
      <c r="D57" s="509"/>
      <c r="H57" s="376"/>
      <c r="J57" s="376"/>
    </row>
    <row r="58" spans="1:10" ht="30" customHeight="1">
      <c r="A58" s="2">
        <v>104</v>
      </c>
      <c r="B58" s="506" t="s">
        <v>21</v>
      </c>
      <c r="C58" s="506"/>
      <c r="D58" s="506"/>
      <c r="H58" s="376"/>
      <c r="J58" s="376"/>
    </row>
    <row r="59" spans="1:10" ht="30" customHeight="1">
      <c r="A59" s="2">
        <v>10</v>
      </c>
      <c r="B59" s="513" t="s">
        <v>661</v>
      </c>
      <c r="C59" s="513"/>
      <c r="D59" s="513"/>
      <c r="H59" s="376"/>
      <c r="J59" s="399">
        <f>SUM(H55:H57)</f>
        <v>0</v>
      </c>
    </row>
    <row r="60" spans="2:10" ht="30" customHeight="1">
      <c r="B60" s="511" t="s">
        <v>197</v>
      </c>
      <c r="C60" s="511"/>
      <c r="D60" s="511"/>
      <c r="H60" s="376"/>
      <c r="J60" s="376"/>
    </row>
    <row r="61" spans="1:10" ht="30" customHeight="1">
      <c r="A61" s="2">
        <v>110</v>
      </c>
      <c r="B61" s="506" t="s">
        <v>652</v>
      </c>
      <c r="C61" s="506"/>
      <c r="D61" s="506"/>
      <c r="H61" s="376"/>
      <c r="J61" s="376"/>
    </row>
    <row r="62" spans="1:10" ht="30" customHeight="1">
      <c r="A62" s="2">
        <v>111</v>
      </c>
      <c r="B62" s="506" t="s">
        <v>19</v>
      </c>
      <c r="C62" s="506"/>
      <c r="D62" s="506"/>
      <c r="H62" s="376">
        <f>-SUMIF('تراز آزمایشی'!$G$3:$G$1000,A62,'تراز آزمایشی'!$K$3:$K$1000)</f>
        <v>0</v>
      </c>
      <c r="J62" s="376"/>
    </row>
    <row r="63" spans="1:10" ht="30" customHeight="1">
      <c r="A63" s="2">
        <v>112</v>
      </c>
      <c r="B63" s="509" t="s">
        <v>651</v>
      </c>
      <c r="C63" s="509"/>
      <c r="D63" s="509"/>
      <c r="H63" s="376"/>
      <c r="J63" s="376"/>
    </row>
    <row r="64" spans="1:10" ht="30" customHeight="1">
      <c r="A64" s="2">
        <v>11</v>
      </c>
      <c r="B64" s="513" t="s">
        <v>653</v>
      </c>
      <c r="C64" s="513"/>
      <c r="D64" s="513"/>
      <c r="H64" s="376"/>
      <c r="J64" s="399">
        <f>SUM(H61:H63)</f>
        <v>0</v>
      </c>
    </row>
    <row r="65" spans="2:10" ht="30" customHeight="1">
      <c r="B65" s="511" t="s">
        <v>681</v>
      </c>
      <c r="C65" s="511"/>
      <c r="D65" s="511"/>
      <c r="H65" s="376"/>
      <c r="J65" s="376"/>
    </row>
    <row r="66" spans="1:10" ht="30" customHeight="1">
      <c r="A66" s="2">
        <v>121</v>
      </c>
      <c r="B66" s="506" t="s">
        <v>682</v>
      </c>
      <c r="C66" s="506"/>
      <c r="D66" s="506"/>
      <c r="H66" s="376"/>
      <c r="J66" s="376"/>
    </row>
    <row r="67" spans="1:10" ht="30" customHeight="1">
      <c r="A67" s="2">
        <v>122</v>
      </c>
      <c r="B67" s="506" t="s">
        <v>18</v>
      </c>
      <c r="C67" s="506"/>
      <c r="D67" s="506"/>
      <c r="H67" s="376">
        <f>-SUMIF('تراز آزمایشی'!$G$3:$G$1000,A67,'تراز آزمایشی'!$K$3:$K$1000)</f>
        <v>0</v>
      </c>
      <c r="J67" s="376"/>
    </row>
    <row r="68" spans="1:10" ht="30" customHeight="1">
      <c r="A68" s="2">
        <v>123</v>
      </c>
      <c r="B68" s="509" t="s">
        <v>683</v>
      </c>
      <c r="C68" s="509"/>
      <c r="D68" s="509"/>
      <c r="H68" s="376"/>
      <c r="J68" s="376"/>
    </row>
    <row r="69" spans="1:10" ht="30" customHeight="1">
      <c r="A69" s="2">
        <v>12</v>
      </c>
      <c r="B69" s="513" t="s">
        <v>684</v>
      </c>
      <c r="C69" s="513"/>
      <c r="D69" s="513"/>
      <c r="H69" s="376"/>
      <c r="J69" s="399">
        <f>SUM(H66:H68)</f>
        <v>0</v>
      </c>
    </row>
    <row r="70" spans="2:10" ht="30" customHeight="1">
      <c r="B70" s="511" t="s">
        <v>532</v>
      </c>
      <c r="C70" s="511"/>
      <c r="D70" s="511"/>
      <c r="H70" s="376"/>
      <c r="J70" s="400"/>
    </row>
    <row r="71" spans="1:10" ht="30" customHeight="1">
      <c r="A71" s="2">
        <v>13</v>
      </c>
      <c r="B71" s="513" t="s">
        <v>685</v>
      </c>
      <c r="C71" s="513"/>
      <c r="D71" s="513"/>
      <c r="H71" s="376"/>
      <c r="J71" s="400"/>
    </row>
    <row r="72" spans="2:10" ht="30" customHeight="1">
      <c r="B72" s="508" t="s">
        <v>662</v>
      </c>
      <c r="C72" s="508"/>
      <c r="D72" s="508"/>
      <c r="H72" s="376"/>
      <c r="J72" s="376"/>
    </row>
    <row r="73" spans="2:10" ht="30" customHeight="1">
      <c r="B73" s="514" t="s">
        <v>663</v>
      </c>
      <c r="C73" s="514"/>
      <c r="D73" s="514"/>
      <c r="H73" s="376"/>
      <c r="J73" s="376"/>
    </row>
    <row r="74" spans="1:10" ht="30" customHeight="1">
      <c r="A74" s="2">
        <v>141</v>
      </c>
      <c r="B74" s="509" t="s">
        <v>664</v>
      </c>
      <c r="C74" s="509"/>
      <c r="D74" s="509"/>
      <c r="F74" s="3">
        <v>22</v>
      </c>
      <c r="H74" s="376">
        <f>IF(F74&gt;0,VLOOKUP(F74,ترازنامه!K3:P26,3,FALSE)-VLOOKUP(F74,ترازنامه!K3:P26,5,FALSE),0)</f>
        <v>0</v>
      </c>
      <c r="J74" s="376"/>
    </row>
    <row r="75" spans="1:10" ht="30" customHeight="1">
      <c r="A75" s="2">
        <v>142</v>
      </c>
      <c r="B75" s="506" t="s">
        <v>14</v>
      </c>
      <c r="C75" s="506"/>
      <c r="D75" s="506"/>
      <c r="H75" s="376">
        <f>-SUMIF('تراز آزمایشی'!$G$3:$G$1000,A75,'تراز آزمایشی'!$L$3:$L$1000)</f>
        <v>0</v>
      </c>
      <c r="J75" s="376"/>
    </row>
    <row r="76" spans="1:10" ht="30" customHeight="1">
      <c r="A76" s="2">
        <v>143</v>
      </c>
      <c r="B76" s="506" t="s">
        <v>15</v>
      </c>
      <c r="C76" s="506"/>
      <c r="D76" s="506"/>
      <c r="H76" s="376"/>
      <c r="J76" s="376"/>
    </row>
    <row r="77" spans="1:10" ht="30" customHeight="1">
      <c r="A77" s="2">
        <v>144</v>
      </c>
      <c r="B77" s="506" t="s">
        <v>16</v>
      </c>
      <c r="C77" s="506"/>
      <c r="D77" s="506"/>
      <c r="H77" s="376"/>
      <c r="J77" s="376"/>
    </row>
    <row r="78" spans="1:10" ht="30" customHeight="1">
      <c r="A78" s="2">
        <v>145</v>
      </c>
      <c r="B78" s="506" t="s">
        <v>17</v>
      </c>
      <c r="C78" s="506"/>
      <c r="D78" s="506"/>
      <c r="H78" s="376"/>
      <c r="J78" s="376"/>
    </row>
    <row r="79" spans="1:10" ht="30" customHeight="1">
      <c r="A79" s="2">
        <v>14</v>
      </c>
      <c r="B79" s="513" t="s">
        <v>665</v>
      </c>
      <c r="C79" s="513"/>
      <c r="D79" s="513"/>
      <c r="H79" s="376"/>
      <c r="J79" s="399">
        <f>SUM(H74:H78)</f>
        <v>0</v>
      </c>
    </row>
    <row r="80" spans="2:10" ht="30" customHeight="1">
      <c r="B80" s="514" t="s">
        <v>666</v>
      </c>
      <c r="C80" s="514"/>
      <c r="D80" s="514"/>
      <c r="H80" s="376"/>
      <c r="J80" s="376"/>
    </row>
    <row r="81" spans="1:10" ht="30" customHeight="1">
      <c r="A81" s="2">
        <v>151</v>
      </c>
      <c r="B81" s="509" t="s">
        <v>667</v>
      </c>
      <c r="C81" s="509"/>
      <c r="D81" s="509"/>
      <c r="H81" s="376"/>
      <c r="J81" s="376"/>
    </row>
    <row r="82" spans="1:10" ht="30" customHeight="1">
      <c r="A82" s="2">
        <v>152</v>
      </c>
      <c r="B82" s="506" t="s">
        <v>22</v>
      </c>
      <c r="C82" s="506"/>
      <c r="D82" s="506"/>
      <c r="H82" s="376"/>
      <c r="J82" s="376"/>
    </row>
    <row r="83" spans="1:10" ht="30" customHeight="1">
      <c r="A83" s="2">
        <v>15</v>
      </c>
      <c r="B83" s="513" t="s">
        <v>669</v>
      </c>
      <c r="C83" s="513"/>
      <c r="D83" s="513"/>
      <c r="H83" s="376"/>
      <c r="J83" s="399">
        <f>SUM(H80:H82)</f>
        <v>0</v>
      </c>
    </row>
    <row r="84" spans="2:10" ht="30" customHeight="1">
      <c r="B84" s="514" t="s">
        <v>670</v>
      </c>
      <c r="C84" s="514"/>
      <c r="D84" s="514"/>
      <c r="H84" s="376"/>
      <c r="J84" s="376"/>
    </row>
    <row r="85" spans="1:10" ht="30" customHeight="1">
      <c r="A85" s="2">
        <v>161</v>
      </c>
      <c r="B85" s="506" t="s">
        <v>23</v>
      </c>
      <c r="C85" s="506"/>
      <c r="D85" s="506"/>
      <c r="H85" s="376"/>
      <c r="J85" s="376"/>
    </row>
    <row r="86" spans="1:10" ht="30" customHeight="1">
      <c r="A86" s="2">
        <v>162</v>
      </c>
      <c r="B86" s="509" t="s">
        <v>668</v>
      </c>
      <c r="C86" s="509"/>
      <c r="D86" s="509"/>
      <c r="H86" s="376"/>
      <c r="J86" s="376"/>
    </row>
    <row r="87" spans="1:10" ht="30" customHeight="1">
      <c r="A87" s="2">
        <v>16</v>
      </c>
      <c r="B87" s="513" t="s">
        <v>671</v>
      </c>
      <c r="C87" s="513"/>
      <c r="D87" s="513"/>
      <c r="H87" s="376"/>
      <c r="J87" s="399">
        <f>SUM(H85:H86)</f>
        <v>0</v>
      </c>
    </row>
    <row r="88" spans="2:10" ht="30" customHeight="1">
      <c r="B88" s="509"/>
      <c r="C88" s="509"/>
      <c r="D88" s="509"/>
      <c r="H88" s="376"/>
      <c r="J88" s="376"/>
    </row>
    <row r="89" spans="2:10" ht="30" customHeight="1">
      <c r="B89" s="509"/>
      <c r="C89" s="509"/>
      <c r="D89" s="509"/>
      <c r="H89" s="376"/>
      <c r="J89" s="376"/>
    </row>
    <row r="90" spans="2:10" ht="30" customHeight="1">
      <c r="B90" s="509"/>
      <c r="C90" s="509"/>
      <c r="D90" s="509"/>
      <c r="H90" s="376"/>
      <c r="J90" s="376"/>
    </row>
    <row r="91" spans="2:10" ht="30" customHeight="1">
      <c r="B91" s="509"/>
      <c r="C91" s="509"/>
      <c r="D91" s="509"/>
      <c r="H91" s="376"/>
      <c r="J91" s="376"/>
    </row>
    <row r="92" spans="2:10" ht="30" customHeight="1">
      <c r="B92" s="509"/>
      <c r="C92" s="509"/>
      <c r="D92" s="509"/>
      <c r="H92" s="376"/>
      <c r="J92" s="376"/>
    </row>
    <row r="93" spans="2:10" ht="30" customHeight="1">
      <c r="B93" s="509"/>
      <c r="C93" s="509"/>
      <c r="D93" s="509"/>
      <c r="H93" s="376"/>
      <c r="J93" s="376"/>
    </row>
    <row r="94" spans="2:10" ht="30" customHeight="1">
      <c r="B94" s="509"/>
      <c r="C94" s="509"/>
      <c r="D94" s="509"/>
      <c r="H94" s="376"/>
      <c r="J94" s="376"/>
    </row>
    <row r="95" spans="2:10" ht="30" customHeight="1">
      <c r="B95" s="509"/>
      <c r="C95" s="509"/>
      <c r="D95" s="509"/>
      <c r="H95" s="376"/>
      <c r="J95" s="376"/>
    </row>
    <row r="96" spans="2:10" ht="15">
      <c r="B96" s="509"/>
      <c r="C96" s="509"/>
      <c r="D96" s="509"/>
      <c r="H96" s="376"/>
      <c r="J96" s="376"/>
    </row>
    <row r="97" spans="2:10" ht="15">
      <c r="B97" s="509"/>
      <c r="C97" s="509"/>
      <c r="D97" s="509"/>
      <c r="H97" s="376"/>
      <c r="J97" s="376"/>
    </row>
    <row r="98" spans="2:10" ht="15">
      <c r="B98" s="509"/>
      <c r="C98" s="509"/>
      <c r="D98" s="509"/>
      <c r="H98" s="376"/>
      <c r="J98" s="376"/>
    </row>
    <row r="99" spans="2:10" ht="15">
      <c r="B99" s="509"/>
      <c r="C99" s="509"/>
      <c r="D99" s="509"/>
      <c r="J99" s="376"/>
    </row>
    <row r="100" spans="2:10" ht="15">
      <c r="B100" s="509"/>
      <c r="C100" s="509"/>
      <c r="D100" s="509"/>
      <c r="J100" s="376"/>
    </row>
    <row r="101" spans="2:10" ht="15">
      <c r="B101" s="509"/>
      <c r="C101" s="509"/>
      <c r="D101" s="509"/>
      <c r="J101" s="376"/>
    </row>
    <row r="102" spans="2:10" ht="15">
      <c r="B102" s="509"/>
      <c r="C102" s="509"/>
      <c r="D102" s="509"/>
      <c r="J102" s="376"/>
    </row>
    <row r="103" spans="2:10" ht="15">
      <c r="B103" s="509"/>
      <c r="C103" s="509"/>
      <c r="D103" s="509"/>
      <c r="J103" s="376"/>
    </row>
    <row r="104" spans="2:10" ht="15">
      <c r="B104" s="509"/>
      <c r="C104" s="509"/>
      <c r="D104" s="509"/>
      <c r="J104" s="376"/>
    </row>
    <row r="105" spans="2:10" ht="15">
      <c r="B105" s="509"/>
      <c r="C105" s="509"/>
      <c r="D105" s="509"/>
      <c r="J105" s="376"/>
    </row>
    <row r="106" spans="2:10" ht="15">
      <c r="B106" s="509"/>
      <c r="C106" s="509"/>
      <c r="D106" s="509"/>
      <c r="J106" s="376"/>
    </row>
    <row r="107" spans="2:10" ht="15">
      <c r="B107" s="509"/>
      <c r="C107" s="509"/>
      <c r="D107" s="509"/>
      <c r="J107" s="376"/>
    </row>
    <row r="108" spans="2:10" ht="15">
      <c r="B108" s="509"/>
      <c r="C108" s="509"/>
      <c r="D108" s="509"/>
      <c r="J108" s="376"/>
    </row>
    <row r="109" spans="2:10" ht="15">
      <c r="B109" s="509"/>
      <c r="C109" s="509"/>
      <c r="D109" s="509"/>
      <c r="J109" s="376"/>
    </row>
    <row r="110" spans="2:10" ht="15">
      <c r="B110" s="509"/>
      <c r="C110" s="509"/>
      <c r="D110" s="509"/>
      <c r="J110" s="376"/>
    </row>
    <row r="111" spans="2:10" ht="15">
      <c r="B111" s="509"/>
      <c r="C111" s="509"/>
      <c r="D111" s="509"/>
      <c r="J111" s="376"/>
    </row>
    <row r="112" spans="2:10" ht="15">
      <c r="B112" s="509"/>
      <c r="C112" s="509"/>
      <c r="D112" s="509"/>
      <c r="J112" s="376"/>
    </row>
    <row r="113" spans="2:4" ht="15">
      <c r="B113" s="509"/>
      <c r="C113" s="509"/>
      <c r="D113" s="509"/>
    </row>
    <row r="114" spans="2:4" ht="15">
      <c r="B114" s="509"/>
      <c r="C114" s="509"/>
      <c r="D114" s="509"/>
    </row>
    <row r="115" spans="2:4" ht="15">
      <c r="B115" s="509"/>
      <c r="C115" s="509"/>
      <c r="D115" s="509"/>
    </row>
    <row r="116" spans="2:4" ht="15">
      <c r="B116" s="509"/>
      <c r="C116" s="509"/>
      <c r="D116" s="509"/>
    </row>
    <row r="117" spans="2:4" ht="15">
      <c r="B117" s="396"/>
      <c r="C117" s="398"/>
      <c r="D117" s="398"/>
    </row>
    <row r="118" spans="2:4" ht="15">
      <c r="B118" s="396"/>
      <c r="C118" s="398"/>
      <c r="D118" s="398"/>
    </row>
    <row r="119" spans="2:4" ht="15">
      <c r="B119" s="396"/>
      <c r="C119" s="398"/>
      <c r="D119" s="398"/>
    </row>
    <row r="120" spans="2:4" ht="15">
      <c r="B120" s="396"/>
      <c r="C120" s="398"/>
      <c r="D120" s="398"/>
    </row>
    <row r="121" spans="2:4" ht="15">
      <c r="B121" s="396"/>
      <c r="C121" s="398"/>
      <c r="D121" s="398"/>
    </row>
    <row r="122" spans="2:4" ht="15">
      <c r="B122" s="398"/>
      <c r="C122" s="398"/>
      <c r="D122" s="398"/>
    </row>
    <row r="123" spans="2:4" ht="15">
      <c r="B123" s="398"/>
      <c r="C123" s="398"/>
      <c r="D123" s="398"/>
    </row>
    <row r="124" spans="2:4" ht="15">
      <c r="B124" s="398"/>
      <c r="C124" s="398"/>
      <c r="D124" s="398"/>
    </row>
    <row r="125" spans="2:4" ht="15">
      <c r="B125" s="398"/>
      <c r="C125" s="398"/>
      <c r="D125" s="398"/>
    </row>
    <row r="126" spans="2:4" ht="15">
      <c r="B126" s="398"/>
      <c r="C126" s="398"/>
      <c r="D126" s="398"/>
    </row>
    <row r="127" spans="2:4" ht="15">
      <c r="B127" s="398"/>
      <c r="C127" s="398"/>
      <c r="D127" s="398"/>
    </row>
    <row r="128" spans="2:4" ht="15">
      <c r="B128" s="398"/>
      <c r="C128" s="398"/>
      <c r="D128" s="398"/>
    </row>
    <row r="129" spans="2:4" ht="15">
      <c r="B129" s="398"/>
      <c r="C129" s="398"/>
      <c r="D129" s="398"/>
    </row>
    <row r="130" spans="2:4" ht="15">
      <c r="B130" s="398"/>
      <c r="C130" s="398"/>
      <c r="D130" s="398"/>
    </row>
    <row r="131" spans="2:4" ht="15">
      <c r="B131" s="398"/>
      <c r="C131" s="398"/>
      <c r="D131" s="398"/>
    </row>
    <row r="132" spans="2:4" ht="15">
      <c r="B132" s="398"/>
      <c r="C132" s="398"/>
      <c r="D132" s="398"/>
    </row>
    <row r="133" spans="2:4" ht="15">
      <c r="B133" s="398"/>
      <c r="C133" s="398"/>
      <c r="D133" s="398"/>
    </row>
    <row r="134" spans="2:4" ht="15">
      <c r="B134" s="398"/>
      <c r="C134" s="398"/>
      <c r="D134" s="398"/>
    </row>
  </sheetData>
  <sheetProtection/>
  <mergeCells count="117">
    <mergeCell ref="B52:D52"/>
    <mergeCell ref="B53:D53"/>
    <mergeCell ref="B65:D65"/>
    <mergeCell ref="B66:D66"/>
    <mergeCell ref="B62:D62"/>
    <mergeCell ref="B63:D63"/>
    <mergeCell ref="B54:D54"/>
    <mergeCell ref="B55:D55"/>
    <mergeCell ref="B56:D56"/>
    <mergeCell ref="B57:D57"/>
    <mergeCell ref="B33:D33"/>
    <mergeCell ref="B49:D49"/>
    <mergeCell ref="B50:D50"/>
    <mergeCell ref="B51:D51"/>
    <mergeCell ref="B45:D45"/>
    <mergeCell ref="B48:D48"/>
    <mergeCell ref="B47:D47"/>
    <mergeCell ref="B40:D40"/>
    <mergeCell ref="B46:D46"/>
    <mergeCell ref="B2:D2"/>
    <mergeCell ref="B1:D1"/>
    <mergeCell ref="B29:D29"/>
    <mergeCell ref="B9:D9"/>
    <mergeCell ref="B13:D13"/>
    <mergeCell ref="B14:D14"/>
    <mergeCell ref="B17:D17"/>
    <mergeCell ref="B4:D4"/>
    <mergeCell ref="B3:D3"/>
    <mergeCell ref="B22:D22"/>
    <mergeCell ref="B30:D30"/>
    <mergeCell ref="B32:D32"/>
    <mergeCell ref="B34:D34"/>
    <mergeCell ref="B18:D18"/>
    <mergeCell ref="B19:D19"/>
    <mergeCell ref="B24:D24"/>
    <mergeCell ref="B25:D25"/>
    <mergeCell ref="B23:D23"/>
    <mergeCell ref="B26:D26"/>
    <mergeCell ref="B27:D27"/>
    <mergeCell ref="B5:D5"/>
    <mergeCell ref="B15:D15"/>
    <mergeCell ref="B10:D10"/>
    <mergeCell ref="B11:D11"/>
    <mergeCell ref="B12:D12"/>
    <mergeCell ref="B6:D6"/>
    <mergeCell ref="B7:D7"/>
    <mergeCell ref="B8:D8"/>
    <mergeCell ref="B59:D59"/>
    <mergeCell ref="B64:D64"/>
    <mergeCell ref="B72:D72"/>
    <mergeCell ref="B73:D73"/>
    <mergeCell ref="B74:D74"/>
    <mergeCell ref="B67:D67"/>
    <mergeCell ref="B68:D68"/>
    <mergeCell ref="B69:D69"/>
    <mergeCell ref="B70:D70"/>
    <mergeCell ref="B71:D71"/>
    <mergeCell ref="B75:D75"/>
    <mergeCell ref="B76:D76"/>
    <mergeCell ref="B77:D77"/>
    <mergeCell ref="B78:D78"/>
    <mergeCell ref="B79:D79"/>
    <mergeCell ref="B80:D80"/>
    <mergeCell ref="B81:D81"/>
    <mergeCell ref="B82:D82"/>
    <mergeCell ref="B83:D83"/>
    <mergeCell ref="B84:D84"/>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99:D99"/>
    <mergeCell ref="B100:D100"/>
    <mergeCell ref="B114:D114"/>
    <mergeCell ref="B107:D107"/>
    <mergeCell ref="B108:D108"/>
    <mergeCell ref="B109:D109"/>
    <mergeCell ref="B110:D110"/>
    <mergeCell ref="B101:D101"/>
    <mergeCell ref="B102:D102"/>
    <mergeCell ref="B111:D111"/>
    <mergeCell ref="B112:D112"/>
    <mergeCell ref="B113:D113"/>
    <mergeCell ref="B103:D103"/>
    <mergeCell ref="B104:D104"/>
    <mergeCell ref="B105:D105"/>
    <mergeCell ref="B106:D106"/>
    <mergeCell ref="B115:D115"/>
    <mergeCell ref="B116:D116"/>
    <mergeCell ref="B60:D60"/>
    <mergeCell ref="B36:D36"/>
    <mergeCell ref="B37:D37"/>
    <mergeCell ref="B38:D38"/>
    <mergeCell ref="B39:D39"/>
    <mergeCell ref="B42:D42"/>
    <mergeCell ref="B43:D43"/>
    <mergeCell ref="B41:D41"/>
    <mergeCell ref="B58:D58"/>
    <mergeCell ref="B61:D61"/>
    <mergeCell ref="H1:J1"/>
    <mergeCell ref="B28:D28"/>
    <mergeCell ref="B31:D31"/>
    <mergeCell ref="B35:D35"/>
    <mergeCell ref="B16:D16"/>
    <mergeCell ref="B20:D20"/>
    <mergeCell ref="B21:D21"/>
    <mergeCell ref="B44:D44"/>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54"/>
  <sheetViews>
    <sheetView rightToLeft="1" zoomScale="95" zoomScaleNormal="95" zoomScaleSheetLayoutView="80" zoomScalePageLayoutView="0" workbookViewId="0" topLeftCell="A1">
      <selection activeCell="E19" sqref="E19"/>
    </sheetView>
  </sheetViews>
  <sheetFormatPr defaultColWidth="9.140625" defaultRowHeight="12.75"/>
  <cols>
    <col min="1" max="1" width="4.7109375" style="403" customWidth="1"/>
    <col min="2" max="2" width="45.7109375" style="0" customWidth="1"/>
    <col min="3" max="3" width="6.7109375" style="0" customWidth="1"/>
    <col min="4" max="4" width="1.7109375" style="0" customWidth="1"/>
    <col min="5" max="5" width="13.7109375" style="0" customWidth="1"/>
    <col min="6" max="6" width="1.7109375" style="0" customWidth="1"/>
    <col min="7" max="7" width="13.7109375" style="0" customWidth="1"/>
    <col min="8" max="8" width="1.7109375" style="0" customWidth="1"/>
    <col min="9" max="9" width="13.7109375" style="0" customWidth="1"/>
    <col min="10" max="10" width="1.7109375" style="0" customWidth="1"/>
  </cols>
  <sheetData>
    <row r="1" spans="1:9" s="2" customFormat="1" ht="18" customHeight="1">
      <c r="A1" s="402"/>
      <c r="C1" s="49"/>
      <c r="D1" s="30"/>
      <c r="I1" s="49" t="s">
        <v>113</v>
      </c>
    </row>
    <row r="2" spans="1:9" s="2" customFormat="1" ht="18" customHeight="1">
      <c r="A2" s="402"/>
      <c r="C2" s="5" t="s">
        <v>48</v>
      </c>
      <c r="D2" s="18"/>
      <c r="E2" s="521" t="s">
        <v>577</v>
      </c>
      <c r="F2" s="521"/>
      <c r="G2" s="521"/>
      <c r="H2" s="15"/>
      <c r="I2" s="12" t="s">
        <v>621</v>
      </c>
    </row>
    <row r="3" spans="1:9" s="2" customFormat="1" ht="18" customHeight="1">
      <c r="A3" s="402"/>
      <c r="C3" s="3"/>
      <c r="D3" s="3"/>
      <c r="E3" s="19" t="s">
        <v>99</v>
      </c>
      <c r="F3" s="17"/>
      <c r="G3" s="19" t="s">
        <v>99</v>
      </c>
      <c r="H3" s="17"/>
      <c r="I3" s="19" t="s">
        <v>99</v>
      </c>
    </row>
    <row r="4" spans="1:10" s="2" customFormat="1" ht="18" customHeight="1">
      <c r="A4" s="402"/>
      <c r="B4" s="108" t="s">
        <v>59</v>
      </c>
      <c r="C4" s="213"/>
      <c r="D4" s="213"/>
      <c r="E4" s="213"/>
      <c r="F4" s="213"/>
      <c r="G4" s="213"/>
      <c r="H4" s="213"/>
      <c r="I4" s="213"/>
      <c r="J4" s="213"/>
    </row>
    <row r="5" spans="1:11" s="2" customFormat="1" ht="18" customHeight="1">
      <c r="A5" s="402"/>
      <c r="B5" s="6" t="s">
        <v>170</v>
      </c>
      <c r="C5" s="8">
        <v>33</v>
      </c>
      <c r="D5" s="50"/>
      <c r="E5" s="20"/>
      <c r="F5" s="20"/>
      <c r="G5" s="364">
        <f>IF(C5&gt;0,VLOOKUP(C5,'يادداشتهاي توضيحي'!A64:K697,8,FALSE),0)</f>
        <v>0</v>
      </c>
      <c r="H5" s="20"/>
      <c r="I5" s="20"/>
      <c r="K5" s="20"/>
    </row>
    <row r="6" spans="1:10" s="2" customFormat="1" ht="18" customHeight="1">
      <c r="A6" s="402"/>
      <c r="B6" s="108" t="s">
        <v>60</v>
      </c>
      <c r="C6" s="213"/>
      <c r="D6" s="213"/>
      <c r="E6" s="364"/>
      <c r="F6" s="364"/>
      <c r="G6" s="364"/>
      <c r="H6" s="20"/>
      <c r="I6" s="20"/>
      <c r="J6" s="213"/>
    </row>
    <row r="7" spans="1:9" s="2" customFormat="1" ht="18" customHeight="1">
      <c r="A7" s="402">
        <v>1</v>
      </c>
      <c r="B7" s="6" t="s">
        <v>190</v>
      </c>
      <c r="C7" s="7"/>
      <c r="D7" s="7"/>
      <c r="E7" s="364">
        <f>IF(A7&gt;0,VLOOKUP(A7,'کاربرگ تکمیلی جریان وجوه نقد'!$A$3:$L$95,10,FALSE),0)</f>
        <v>0</v>
      </c>
      <c r="F7" s="364"/>
      <c r="G7" s="364"/>
      <c r="H7" s="20"/>
      <c r="I7" s="54"/>
    </row>
    <row r="8" spans="1:9" s="2" customFormat="1" ht="18" customHeight="1">
      <c r="A8" s="402">
        <v>2</v>
      </c>
      <c r="B8" s="6" t="s">
        <v>191</v>
      </c>
      <c r="C8" s="7"/>
      <c r="D8" s="7"/>
      <c r="E8" s="364">
        <f>IF(A8&gt;0,VLOOKUP(A8,'کاربرگ تکمیلی جریان وجوه نقد'!$A$3:$L$95,10,FALSE),0)</f>
        <v>0</v>
      </c>
      <c r="F8" s="364"/>
      <c r="G8" s="364"/>
      <c r="H8" s="20"/>
      <c r="I8" s="71"/>
    </row>
    <row r="9" spans="1:9" s="2" customFormat="1" ht="18" customHeight="1">
      <c r="A9" s="402">
        <v>3</v>
      </c>
      <c r="B9" s="6" t="s">
        <v>192</v>
      </c>
      <c r="C9" s="7"/>
      <c r="D9" s="7"/>
      <c r="E9" s="364">
        <f>IF(A9&gt;0,VLOOKUP(A9,'کاربرگ تکمیلی جریان وجوه نقد'!$A$3:$L$95,10,FALSE),0)</f>
        <v>0</v>
      </c>
      <c r="F9" s="364"/>
      <c r="G9" s="364"/>
      <c r="H9" s="20"/>
      <c r="I9" s="71"/>
    </row>
    <row r="10" spans="1:9" s="2" customFormat="1" ht="18" customHeight="1">
      <c r="A10" s="402">
        <v>4</v>
      </c>
      <c r="B10" s="6" t="s">
        <v>193</v>
      </c>
      <c r="E10" s="364">
        <f>IF(A10&gt;0,VLOOKUP(A10,'کاربرگ تکمیلی جریان وجوه نقد'!$A$3:$L$95,10,FALSE),0)</f>
        <v>0</v>
      </c>
      <c r="F10" s="364"/>
      <c r="G10" s="364"/>
      <c r="H10" s="20"/>
      <c r="I10" s="71"/>
    </row>
    <row r="11" spans="1:10" s="2" customFormat="1" ht="18" customHeight="1">
      <c r="A11" s="402">
        <v>5</v>
      </c>
      <c r="B11" s="6" t="s">
        <v>54</v>
      </c>
      <c r="E11" s="363">
        <f>IF(A11&gt;0,VLOOKUP(A11,'کاربرگ تکمیلی جریان وجوه نقد'!$A$3:$L$95,10,FALSE),0)</f>
        <v>0</v>
      </c>
      <c r="F11" s="364"/>
      <c r="G11" s="364"/>
      <c r="H11" s="20"/>
      <c r="I11" s="53"/>
      <c r="J11" s="7"/>
    </row>
    <row r="12" spans="1:9" s="2" customFormat="1" ht="28.5" customHeight="1">
      <c r="A12" s="402"/>
      <c r="B12" s="215" t="s">
        <v>194</v>
      </c>
      <c r="E12" s="364"/>
      <c r="F12" s="364"/>
      <c r="G12" s="364">
        <f>SUM(E7:E11)</f>
        <v>0</v>
      </c>
      <c r="H12" s="20"/>
      <c r="I12" s="20">
        <f>SUM(I7:I11)</f>
        <v>0</v>
      </c>
    </row>
    <row r="13" spans="1:9" s="2" customFormat="1" ht="18" customHeight="1">
      <c r="A13" s="402"/>
      <c r="B13" s="108" t="s">
        <v>195</v>
      </c>
      <c r="E13" s="404"/>
      <c r="F13" s="404"/>
      <c r="G13" s="404"/>
      <c r="H13" s="20"/>
      <c r="I13" s="21"/>
    </row>
    <row r="14" spans="1:9" s="2" customFormat="1" ht="18" customHeight="1">
      <c r="A14" s="402">
        <v>6</v>
      </c>
      <c r="B14" s="51" t="s">
        <v>196</v>
      </c>
      <c r="E14" s="364"/>
      <c r="F14" s="404"/>
      <c r="G14" s="364">
        <f>IF(A14&gt;0,VLOOKUP(A14,'کاربرگ تکمیلی جریان وجوه نقد'!$A$3:$L$95,10,FALSE),0)</f>
        <v>0</v>
      </c>
      <c r="H14" s="20"/>
      <c r="I14" s="20"/>
    </row>
    <row r="15" spans="1:9" s="2" customFormat="1" ht="18" customHeight="1">
      <c r="A15" s="402"/>
      <c r="B15" s="108" t="s">
        <v>61</v>
      </c>
      <c r="C15" s="7"/>
      <c r="D15" s="7"/>
      <c r="E15" s="405"/>
      <c r="F15" s="405"/>
      <c r="G15" s="405"/>
      <c r="H15" s="7"/>
      <c r="I15" s="7"/>
    </row>
    <row r="16" spans="1:9" s="2" customFormat="1" ht="18" customHeight="1">
      <c r="A16" s="402">
        <v>7</v>
      </c>
      <c r="B16" s="6" t="s">
        <v>62</v>
      </c>
      <c r="E16" s="364">
        <f>IF(A16&gt;0,VLOOKUP(A16,'کاربرگ تکمیلی جریان وجوه نقد'!$A$3:$L$95,10,FALSE),0)</f>
        <v>0</v>
      </c>
      <c r="F16" s="364"/>
      <c r="G16" s="364"/>
      <c r="H16" s="20"/>
      <c r="I16" s="54"/>
    </row>
    <row r="17" spans="1:9" s="2" customFormat="1" ht="18" customHeight="1">
      <c r="A17" s="402">
        <v>8</v>
      </c>
      <c r="B17" s="6" t="s">
        <v>530</v>
      </c>
      <c r="E17" s="364">
        <f>IF(A17&gt;0,VLOOKUP(A17,'کاربرگ تکمیلی جریان وجوه نقد'!$A$3:$L$95,10,FALSE),0)</f>
        <v>0</v>
      </c>
      <c r="F17" s="364"/>
      <c r="G17" s="364"/>
      <c r="H17" s="20"/>
      <c r="I17" s="71"/>
    </row>
    <row r="18" spans="1:9" s="2" customFormat="1" ht="18" customHeight="1">
      <c r="A18" s="402">
        <v>9</v>
      </c>
      <c r="B18" s="6" t="s">
        <v>677</v>
      </c>
      <c r="E18" s="364">
        <f>IF(A18&gt;0,VLOOKUP(A18,'کاربرگ تکمیلی جریان وجوه نقد'!$A$3:$L$95,10,FALSE),0)</f>
        <v>0</v>
      </c>
      <c r="F18" s="364"/>
      <c r="G18" s="364"/>
      <c r="H18" s="20"/>
      <c r="I18" s="71"/>
    </row>
    <row r="19" spans="1:9" s="2" customFormat="1" ht="18" customHeight="1">
      <c r="A19" s="402">
        <v>10</v>
      </c>
      <c r="B19" s="6" t="s">
        <v>531</v>
      </c>
      <c r="E19" s="364">
        <f>IF(A19&gt;0,VLOOKUP(A19,'کاربرگ تکمیلی جریان وجوه نقد'!$A$3:$L$95,10,FALSE),0)</f>
        <v>0</v>
      </c>
      <c r="F19" s="364"/>
      <c r="G19" s="364"/>
      <c r="H19" s="20"/>
      <c r="I19" s="71"/>
    </row>
    <row r="20" spans="1:9" s="2" customFormat="1" ht="18" customHeight="1">
      <c r="A20" s="402">
        <v>11</v>
      </c>
      <c r="B20" s="6" t="s">
        <v>654</v>
      </c>
      <c r="E20" s="364">
        <f>IF(A20&gt;0,VLOOKUP(A20,'کاربرگ تکمیلی جریان وجوه نقد'!$A$3:$L$95,10,FALSE),0)</f>
        <v>0</v>
      </c>
      <c r="F20" s="364"/>
      <c r="G20" s="364"/>
      <c r="H20" s="20"/>
      <c r="I20" s="71"/>
    </row>
    <row r="21" spans="1:9" s="2" customFormat="1" ht="18" customHeight="1">
      <c r="A21" s="402">
        <v>12</v>
      </c>
      <c r="B21" s="6" t="s">
        <v>678</v>
      </c>
      <c r="E21" s="364">
        <f>IF(A21&gt;0,VLOOKUP(A21,'کاربرگ تکمیلی جریان وجوه نقد'!$A$3:$L$95,10,FALSE),0)</f>
        <v>0</v>
      </c>
      <c r="F21" s="364"/>
      <c r="G21" s="364"/>
      <c r="H21" s="20"/>
      <c r="I21" s="71"/>
    </row>
    <row r="22" spans="1:9" s="2" customFormat="1" ht="18" customHeight="1">
      <c r="A22" s="402">
        <v>13</v>
      </c>
      <c r="B22" s="6" t="s">
        <v>532</v>
      </c>
      <c r="C22" s="210">
        <v>34</v>
      </c>
      <c r="E22" s="363">
        <f>IF(A22&gt;0,VLOOKUP(A22,'کاربرگ تکمیلی جریان وجوه نقد'!$A$3:$L$95,10,FALSE),0)</f>
        <v>0</v>
      </c>
      <c r="F22" s="364"/>
      <c r="G22" s="364"/>
      <c r="H22" s="20"/>
      <c r="I22" s="53"/>
    </row>
    <row r="23" spans="1:9" s="2" customFormat="1" ht="18" customHeight="1">
      <c r="A23" s="402"/>
      <c r="B23" s="6" t="s">
        <v>198</v>
      </c>
      <c r="E23" s="364"/>
      <c r="F23" s="364"/>
      <c r="G23" s="363">
        <f>SUM(E16:E22)</f>
        <v>0</v>
      </c>
      <c r="H23" s="20"/>
      <c r="I23" s="42">
        <f>SUM(I16:I22)</f>
        <v>0</v>
      </c>
    </row>
    <row r="24" spans="1:9" s="2" customFormat="1" ht="18" customHeight="1">
      <c r="A24" s="402"/>
      <c r="B24" s="6" t="s">
        <v>533</v>
      </c>
      <c r="E24" s="364"/>
      <c r="F24" s="364"/>
      <c r="G24" s="364">
        <f>G5+G12+G14+G23</f>
        <v>0</v>
      </c>
      <c r="H24" s="20"/>
      <c r="I24" s="20">
        <f>I5+I12+I14+I23</f>
        <v>0</v>
      </c>
    </row>
    <row r="25" spans="1:9" s="2" customFormat="1" ht="18" customHeight="1">
      <c r="A25" s="402"/>
      <c r="B25" s="108" t="s">
        <v>199</v>
      </c>
      <c r="E25" s="364"/>
      <c r="F25" s="364"/>
      <c r="G25" s="364"/>
      <c r="H25" s="20"/>
      <c r="I25" s="20"/>
    </row>
    <row r="26" spans="1:9" s="2" customFormat="1" ht="18" customHeight="1">
      <c r="A26" s="402">
        <v>14</v>
      </c>
      <c r="B26" s="6" t="s">
        <v>200</v>
      </c>
      <c r="E26" s="364">
        <f>IF(A26&gt;0,VLOOKUP(A26,'کاربرگ تکمیلی جریان وجوه نقد'!$A$3:$L$95,10,FALSE),0)</f>
        <v>0</v>
      </c>
      <c r="F26" s="364"/>
      <c r="G26" s="364"/>
      <c r="H26" s="20"/>
      <c r="I26" s="54"/>
    </row>
    <row r="27" spans="1:9" s="2" customFormat="1" ht="18" customHeight="1">
      <c r="A27" s="402">
        <v>15</v>
      </c>
      <c r="B27" s="6" t="s">
        <v>201</v>
      </c>
      <c r="E27" s="364">
        <f>IF(A27&gt;0,VLOOKUP(A27,'کاربرگ تکمیلی جریان وجوه نقد'!$A$3:$L$95,10,FALSE),0)</f>
        <v>0</v>
      </c>
      <c r="F27" s="364"/>
      <c r="G27" s="364"/>
      <c r="H27" s="20"/>
      <c r="I27" s="71"/>
    </row>
    <row r="28" spans="1:9" s="2" customFormat="1" ht="18" customHeight="1">
      <c r="A28" s="402">
        <v>16</v>
      </c>
      <c r="B28" s="6" t="s">
        <v>202</v>
      </c>
      <c r="E28" s="363">
        <f>IF(A28&gt;0,VLOOKUP(A28,'کاربرگ تکمیلی جریان وجوه نقد'!$A$3:$L$95,10,FALSE),0)</f>
        <v>0</v>
      </c>
      <c r="F28" s="364"/>
      <c r="G28" s="364"/>
      <c r="H28" s="20"/>
      <c r="I28" s="53"/>
    </row>
    <row r="29" spans="1:9" s="2" customFormat="1" ht="18" customHeight="1">
      <c r="A29" s="402"/>
      <c r="B29" s="6" t="s">
        <v>203</v>
      </c>
      <c r="E29" s="364"/>
      <c r="F29" s="364"/>
      <c r="G29" s="363">
        <f>SUM(E26:E28)</f>
        <v>0</v>
      </c>
      <c r="H29" s="20"/>
      <c r="I29" s="42">
        <f>SUM(I26:I28)</f>
        <v>0</v>
      </c>
    </row>
    <row r="30" spans="1:9" s="2" customFormat="1" ht="18" customHeight="1">
      <c r="A30" s="402"/>
      <c r="B30" s="6" t="s">
        <v>204</v>
      </c>
      <c r="E30" s="364"/>
      <c r="F30" s="364"/>
      <c r="G30" s="364">
        <f>G24+G29</f>
        <v>0</v>
      </c>
      <c r="H30" s="20"/>
      <c r="I30" s="20">
        <f>I24+I29</f>
        <v>0</v>
      </c>
    </row>
    <row r="31" spans="1:10" s="2" customFormat="1" ht="18" customHeight="1">
      <c r="A31" s="402"/>
      <c r="B31" s="6" t="s">
        <v>63</v>
      </c>
      <c r="E31" s="364"/>
      <c r="F31" s="364"/>
      <c r="G31" s="365">
        <f>ترازنامه!G5</f>
        <v>0</v>
      </c>
      <c r="H31" s="24"/>
      <c r="I31" s="24"/>
      <c r="J31" s="64"/>
    </row>
    <row r="32" spans="1:10" s="2" customFormat="1" ht="18" customHeight="1">
      <c r="A32" s="402"/>
      <c r="B32" s="6" t="s">
        <v>503</v>
      </c>
      <c r="E32" s="364"/>
      <c r="F32" s="364"/>
      <c r="G32" s="365"/>
      <c r="H32" s="20"/>
      <c r="I32" s="24"/>
      <c r="J32" s="64"/>
    </row>
    <row r="33" spans="1:9" s="2" customFormat="1" ht="18" customHeight="1" thickBot="1">
      <c r="A33" s="402"/>
      <c r="B33" s="6" t="s">
        <v>64</v>
      </c>
      <c r="E33" s="364"/>
      <c r="F33" s="364"/>
      <c r="G33" s="366">
        <f>SUM(G30:G31)</f>
        <v>0</v>
      </c>
      <c r="H33" s="20"/>
      <c r="I33" s="27">
        <f>SUM(I30:I32)</f>
        <v>0</v>
      </c>
    </row>
    <row r="34" spans="1:9" s="2" customFormat="1" ht="18" customHeight="1" thickTop="1">
      <c r="A34" s="402"/>
      <c r="B34" s="6" t="s">
        <v>171</v>
      </c>
      <c r="C34" s="190">
        <v>35</v>
      </c>
      <c r="E34" s="364"/>
      <c r="F34" s="364"/>
      <c r="G34" s="364">
        <v>0</v>
      </c>
      <c r="H34" s="20"/>
      <c r="I34" s="20">
        <v>0</v>
      </c>
    </row>
    <row r="35" spans="1:9" s="2" customFormat="1" ht="18" customHeight="1">
      <c r="A35" s="402"/>
      <c r="B35" s="6"/>
      <c r="C35" s="190"/>
      <c r="E35" s="20"/>
      <c r="F35" s="20"/>
      <c r="G35" s="20"/>
      <c r="H35" s="20"/>
      <c r="I35" s="20"/>
    </row>
    <row r="36" spans="1:9" s="2" customFormat="1" ht="18" customHeight="1">
      <c r="A36" s="402"/>
      <c r="B36" s="502"/>
      <c r="C36" s="502"/>
      <c r="D36" s="502"/>
      <c r="E36" s="502"/>
      <c r="F36" s="502"/>
      <c r="G36" s="502"/>
      <c r="H36" s="64"/>
      <c r="I36" s="22"/>
    </row>
    <row r="37" spans="1:9" s="2" customFormat="1" ht="18" customHeight="1">
      <c r="A37" s="402"/>
      <c r="B37" s="502" t="s">
        <v>522</v>
      </c>
      <c r="C37" s="502"/>
      <c r="D37" s="502"/>
      <c r="E37" s="502"/>
      <c r="F37" s="502"/>
      <c r="G37" s="502"/>
      <c r="H37" s="64"/>
      <c r="I37" s="22"/>
    </row>
    <row r="38" spans="1:9" s="2" customFormat="1" ht="18" customHeight="1">
      <c r="A38" s="402"/>
      <c r="B38" s="249"/>
      <c r="C38" s="249"/>
      <c r="D38" s="249"/>
      <c r="E38" s="249"/>
      <c r="F38" s="249"/>
      <c r="G38" s="249"/>
      <c r="H38" s="64"/>
      <c r="I38" s="22"/>
    </row>
    <row r="39" spans="1:9" s="2" customFormat="1" ht="18" customHeight="1">
      <c r="A39" s="402"/>
      <c r="B39" s="249"/>
      <c r="C39" s="249"/>
      <c r="D39" s="249"/>
      <c r="E39" s="249"/>
      <c r="F39" s="249"/>
      <c r="G39" s="249"/>
      <c r="H39" s="64"/>
      <c r="I39" s="22"/>
    </row>
    <row r="40" spans="1:10" s="2" customFormat="1" ht="18" customHeight="1">
      <c r="A40" s="402"/>
      <c r="B40" s="522"/>
      <c r="C40" s="522"/>
      <c r="D40" s="522"/>
      <c r="E40" s="522"/>
      <c r="F40" s="522"/>
      <c r="G40" s="522"/>
      <c r="H40" s="522"/>
      <c r="I40" s="522"/>
      <c r="J40" s="253"/>
    </row>
    <row r="41" spans="1:2" s="2" customFormat="1" ht="18" customHeight="1">
      <c r="A41" s="402"/>
      <c r="B41" s="29"/>
    </row>
    <row r="42" spans="1:2" s="2" customFormat="1" ht="18" customHeight="1">
      <c r="A42" s="402"/>
      <c r="B42" s="29"/>
    </row>
    <row r="43" spans="1:2" s="2" customFormat="1" ht="18" customHeight="1">
      <c r="A43" s="402"/>
      <c r="B43" s="29"/>
    </row>
    <row r="44" spans="1:2" s="2" customFormat="1" ht="18" customHeight="1">
      <c r="A44" s="402"/>
      <c r="B44" s="29"/>
    </row>
    <row r="45" spans="1:2" s="2" customFormat="1" ht="18" customHeight="1">
      <c r="A45" s="402"/>
      <c r="B45" s="29"/>
    </row>
    <row r="46" spans="1:2" s="2" customFormat="1" ht="18" customHeight="1">
      <c r="A46" s="402"/>
      <c r="B46" s="29"/>
    </row>
    <row r="47" spans="1:2" s="2" customFormat="1" ht="18" customHeight="1">
      <c r="A47" s="402"/>
      <c r="B47" s="29"/>
    </row>
    <row r="48" spans="1:2" s="2" customFormat="1" ht="18" customHeight="1">
      <c r="A48" s="402"/>
      <c r="B48" s="29"/>
    </row>
    <row r="49" spans="1:2" s="2" customFormat="1" ht="18" customHeight="1">
      <c r="A49" s="402"/>
      <c r="B49" s="29"/>
    </row>
    <row r="50" spans="1:2" s="2" customFormat="1" ht="18" customHeight="1">
      <c r="A50" s="402"/>
      <c r="B50" s="29"/>
    </row>
    <row r="51" spans="1:10" s="2" customFormat="1" ht="18" customHeight="1">
      <c r="A51" s="402"/>
      <c r="B51" s="29"/>
      <c r="J51" s="46"/>
    </row>
    <row r="52" spans="1:10" s="2" customFormat="1" ht="18" customHeight="1">
      <c r="A52" s="402"/>
      <c r="B52" s="29"/>
      <c r="J52" s="30"/>
    </row>
    <row r="53" spans="2:9" ht="14.25">
      <c r="B53" s="46"/>
      <c r="C53" s="46"/>
      <c r="D53" s="46"/>
      <c r="E53" s="46"/>
      <c r="F53" s="46"/>
      <c r="G53" s="46"/>
      <c r="H53" s="46"/>
      <c r="I53" s="46"/>
    </row>
    <row r="54" spans="2:9" ht="15">
      <c r="B54" s="30"/>
      <c r="C54" s="30"/>
      <c r="D54" s="30"/>
      <c r="E54" s="30"/>
      <c r="F54" s="30"/>
      <c r="G54" s="30"/>
      <c r="H54" s="30"/>
      <c r="I54" s="30"/>
    </row>
  </sheetData>
  <sheetProtection/>
  <mergeCells count="4">
    <mergeCell ref="B36:G36"/>
    <mergeCell ref="E2:G2"/>
    <mergeCell ref="B40:I40"/>
    <mergeCell ref="B37:G37"/>
  </mergeCells>
  <printOptions horizontalCentered="1"/>
  <pageMargins left="0.5905511811023623" right="0.3937007874015748" top="1.1811023622047245" bottom="0.3937007874015748" header="0.3937007874015748" footer="0.3937007874015748"/>
  <pageSetup fitToHeight="1" fitToWidth="1" horizontalDpi="600" verticalDpi="600" orientation="portrait" paperSize="9" scale="98" r:id="rId1"/>
  <headerFooter alignWithMargins="0">
    <oddHeader>&amp;C&amp;"Arial,Bold"&amp;14شركت نمونه (سهامي خاص )
صورت جريان وجوه نقد
&amp;Uبراي سال مالي منتهي به 29اسفند1384</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K39"/>
  <sheetViews>
    <sheetView rightToLeft="1" zoomScaleSheetLayoutView="75" zoomScalePageLayoutView="0" workbookViewId="0" topLeftCell="A1">
      <selection activeCell="B1" sqref="B1:K1"/>
    </sheetView>
  </sheetViews>
  <sheetFormatPr defaultColWidth="9.140625" defaultRowHeight="12.75"/>
  <cols>
    <col min="1" max="1" width="2.7109375" style="0" customWidth="1"/>
    <col min="2" max="2" width="40.7109375" style="0" customWidth="1"/>
    <col min="3" max="3" width="1.7109375" style="0" customWidth="1"/>
    <col min="4" max="4" width="15.7109375" style="0" customWidth="1"/>
    <col min="5" max="5" width="1.7109375" style="0" customWidth="1"/>
    <col min="6" max="6" width="15.7109375" style="0" customWidth="1"/>
    <col min="7" max="7" width="1.7109375" style="0" customWidth="1"/>
    <col min="8" max="8" width="15.7109375" style="0" customWidth="1"/>
    <col min="9" max="9" width="1.7109375" style="0" customWidth="1"/>
    <col min="10" max="10" width="15.7109375" style="0" customWidth="1"/>
    <col min="11" max="11" width="1.7109375" style="0" customWidth="1"/>
  </cols>
  <sheetData>
    <row r="1" spans="1:11" ht="20.25">
      <c r="A1" s="11"/>
      <c r="B1" s="523"/>
      <c r="C1" s="523"/>
      <c r="D1" s="523"/>
      <c r="E1" s="523"/>
      <c r="F1" s="523"/>
      <c r="G1" s="523"/>
      <c r="H1" s="523"/>
      <c r="I1" s="523"/>
      <c r="J1" s="523"/>
      <c r="K1" s="523"/>
    </row>
    <row r="2" spans="1:11" ht="19.5" customHeight="1">
      <c r="A2" s="11"/>
      <c r="B2" s="524" t="s">
        <v>38</v>
      </c>
      <c r="C2" s="524"/>
      <c r="D2" s="524"/>
      <c r="E2" s="524"/>
      <c r="F2" s="524"/>
      <c r="G2" s="524"/>
      <c r="H2" s="524"/>
      <c r="I2" s="524"/>
      <c r="J2" s="524"/>
      <c r="K2" s="524"/>
    </row>
    <row r="3" spans="1:11" ht="19.5" customHeight="1">
      <c r="A3" s="11"/>
      <c r="B3" s="525" t="s">
        <v>39</v>
      </c>
      <c r="C3" s="525"/>
      <c r="D3" s="525"/>
      <c r="E3" s="525"/>
      <c r="F3" s="525"/>
      <c r="G3" s="525"/>
      <c r="H3" s="525"/>
      <c r="I3" s="525"/>
      <c r="J3" s="525"/>
      <c r="K3" s="525"/>
    </row>
    <row r="4" spans="1:11" ht="24.75" customHeight="1">
      <c r="A4" s="94"/>
      <c r="B4" s="526" t="s">
        <v>25</v>
      </c>
      <c r="C4" s="526"/>
      <c r="D4" s="526"/>
      <c r="E4" s="526"/>
      <c r="F4" s="526"/>
      <c r="G4" s="526"/>
      <c r="H4" s="526"/>
      <c r="I4" s="526"/>
      <c r="J4" s="526"/>
      <c r="K4" s="96"/>
    </row>
    <row r="5" spans="1:11" ht="24.75" customHeight="1">
      <c r="A5" s="94"/>
      <c r="B5" s="413" t="s">
        <v>24</v>
      </c>
      <c r="C5" s="413"/>
      <c r="D5" s="413"/>
      <c r="E5" s="413"/>
      <c r="F5" s="413"/>
      <c r="G5" s="413"/>
      <c r="H5" s="413"/>
      <c r="I5" s="413"/>
      <c r="J5" s="413"/>
      <c r="K5" s="96"/>
    </row>
    <row r="6" spans="1:11" ht="18" customHeight="1">
      <c r="A6" s="11"/>
      <c r="B6" s="2"/>
      <c r="C6" s="2"/>
      <c r="D6" s="36"/>
      <c r="E6" s="36"/>
      <c r="F6" s="2"/>
      <c r="G6" s="2"/>
      <c r="H6" s="2"/>
      <c r="I6" s="2"/>
      <c r="J6" s="47" t="s">
        <v>40</v>
      </c>
      <c r="K6" s="2"/>
    </row>
    <row r="7" spans="1:11" ht="24.75" customHeight="1">
      <c r="A7" s="94"/>
      <c r="B7" s="97" t="s">
        <v>41</v>
      </c>
      <c r="C7" s="97"/>
      <c r="D7" s="97"/>
      <c r="E7" s="97"/>
      <c r="F7" s="95"/>
      <c r="G7" s="95"/>
      <c r="H7" s="95"/>
      <c r="I7" s="95"/>
      <c r="J7" s="99">
        <v>2</v>
      </c>
      <c r="K7" s="95"/>
    </row>
    <row r="8" spans="1:11" ht="24.75" customHeight="1">
      <c r="A8" s="94"/>
      <c r="B8" s="97" t="s">
        <v>42</v>
      </c>
      <c r="C8" s="97"/>
      <c r="D8" s="97"/>
      <c r="E8" s="97"/>
      <c r="F8" s="95"/>
      <c r="G8" s="95"/>
      <c r="H8" s="95"/>
      <c r="I8" s="95"/>
      <c r="J8" s="99">
        <v>3</v>
      </c>
      <c r="K8" s="95"/>
    </row>
    <row r="9" spans="1:11" ht="24.75" customHeight="1">
      <c r="A9" s="94"/>
      <c r="B9" s="97" t="s">
        <v>489</v>
      </c>
      <c r="C9" s="97"/>
      <c r="D9" s="97"/>
      <c r="E9" s="97"/>
      <c r="F9" s="95"/>
      <c r="G9" s="95"/>
      <c r="H9" s="95"/>
      <c r="I9" s="95"/>
      <c r="J9" s="99">
        <v>3</v>
      </c>
      <c r="K9" s="95"/>
    </row>
    <row r="10" spans="1:11" ht="24.75" customHeight="1">
      <c r="A10" s="94"/>
      <c r="B10" s="97" t="s">
        <v>215</v>
      </c>
      <c r="C10" s="97"/>
      <c r="D10" s="97"/>
      <c r="E10" s="97"/>
      <c r="F10" s="95"/>
      <c r="G10" s="95"/>
      <c r="H10" s="95"/>
      <c r="I10" s="95"/>
      <c r="J10" s="99">
        <v>4</v>
      </c>
      <c r="K10" s="95"/>
    </row>
    <row r="11" spans="1:11" ht="24.75" customHeight="1">
      <c r="A11" s="94"/>
      <c r="B11" s="97" t="s">
        <v>216</v>
      </c>
      <c r="C11" s="97"/>
      <c r="D11" s="97"/>
      <c r="E11" s="97"/>
      <c r="F11" s="95"/>
      <c r="G11" s="95"/>
      <c r="H11" s="95"/>
      <c r="I11" s="95"/>
      <c r="J11" s="99">
        <v>5</v>
      </c>
      <c r="K11" s="95"/>
    </row>
    <row r="12" spans="1:11" ht="24.75" customHeight="1">
      <c r="A12" s="94"/>
      <c r="B12" s="97" t="s">
        <v>217</v>
      </c>
      <c r="C12" s="97"/>
      <c r="D12" s="95"/>
      <c r="E12" s="95"/>
      <c r="F12" s="95"/>
      <c r="G12" s="95"/>
      <c r="H12" s="95"/>
      <c r="I12" s="95"/>
      <c r="J12" s="100"/>
      <c r="K12" s="95"/>
    </row>
    <row r="13" spans="1:11" ht="24.75" customHeight="1">
      <c r="A13" s="94"/>
      <c r="B13" s="97" t="s">
        <v>43</v>
      </c>
      <c r="C13" s="97"/>
      <c r="D13" s="97"/>
      <c r="E13" s="97"/>
      <c r="F13" s="95"/>
      <c r="G13" s="95"/>
      <c r="H13" s="95"/>
      <c r="I13" s="95"/>
      <c r="J13" s="99">
        <v>6</v>
      </c>
      <c r="K13" s="95"/>
    </row>
    <row r="14" spans="1:11" ht="24.75" customHeight="1">
      <c r="A14" s="94"/>
      <c r="B14" s="97" t="s">
        <v>44</v>
      </c>
      <c r="C14" s="97"/>
      <c r="D14" s="97"/>
      <c r="E14" s="97"/>
      <c r="F14" s="95"/>
      <c r="G14" s="95"/>
      <c r="H14" s="95"/>
      <c r="I14" s="95"/>
      <c r="J14" s="99">
        <v>6</v>
      </c>
      <c r="K14" s="95"/>
    </row>
    <row r="15" spans="1:11" ht="24.75" customHeight="1">
      <c r="A15" s="94"/>
      <c r="B15" s="97" t="s">
        <v>45</v>
      </c>
      <c r="C15" s="97"/>
      <c r="D15" s="97"/>
      <c r="E15" s="97"/>
      <c r="F15" s="95"/>
      <c r="G15" s="95"/>
      <c r="H15" s="95"/>
      <c r="I15" s="95"/>
      <c r="J15" s="101" t="s">
        <v>534</v>
      </c>
      <c r="K15" s="95"/>
    </row>
    <row r="16" spans="1:11" ht="24.75" customHeight="1">
      <c r="A16" s="94"/>
      <c r="B16" s="97" t="s">
        <v>46</v>
      </c>
      <c r="C16" s="97"/>
      <c r="D16" s="102"/>
      <c r="E16" s="102"/>
      <c r="F16" s="95"/>
      <c r="G16" s="95"/>
      <c r="H16" s="95"/>
      <c r="I16" s="95"/>
      <c r="J16" s="101" t="s">
        <v>535</v>
      </c>
      <c r="K16" s="95"/>
    </row>
    <row r="17" spans="1:11" ht="24.75" customHeight="1">
      <c r="A17" s="94"/>
      <c r="B17" s="97" t="s">
        <v>490</v>
      </c>
      <c r="C17" s="97"/>
      <c r="D17" s="95"/>
      <c r="E17" s="95"/>
      <c r="F17" s="95"/>
      <c r="G17" s="95"/>
      <c r="H17" s="95"/>
      <c r="I17" s="95"/>
      <c r="J17" s="95"/>
      <c r="K17" s="95"/>
    </row>
    <row r="18" spans="1:11" ht="18" customHeight="1">
      <c r="A18" s="94"/>
      <c r="B18" s="103"/>
      <c r="C18" s="103"/>
      <c r="D18" s="95"/>
      <c r="E18" s="95"/>
      <c r="F18" s="95"/>
      <c r="G18" s="95"/>
      <c r="H18" s="95"/>
      <c r="I18" s="95"/>
      <c r="J18" s="95"/>
      <c r="K18" s="95"/>
    </row>
    <row r="19" spans="1:11" ht="18" customHeight="1">
      <c r="A19" s="94"/>
      <c r="B19" s="104" t="s">
        <v>169</v>
      </c>
      <c r="C19" s="105"/>
      <c r="D19" s="106" t="s">
        <v>154</v>
      </c>
      <c r="E19" s="107"/>
      <c r="F19" s="107"/>
      <c r="G19" s="105"/>
      <c r="H19" s="106" t="s">
        <v>155</v>
      </c>
      <c r="I19" s="95"/>
      <c r="J19" s="95"/>
      <c r="K19" s="95"/>
    </row>
    <row r="20" spans="1:11" ht="18" customHeight="1">
      <c r="A20" s="94"/>
      <c r="B20" s="105"/>
      <c r="C20" s="105"/>
      <c r="D20" s="105"/>
      <c r="E20" s="105"/>
      <c r="F20" s="105"/>
      <c r="G20" s="105"/>
      <c r="H20" s="105"/>
      <c r="I20" s="95"/>
      <c r="J20" s="95"/>
      <c r="K20" s="95"/>
    </row>
    <row r="21" spans="1:11" ht="18" customHeight="1">
      <c r="A21" s="94"/>
      <c r="B21" s="108" t="s">
        <v>176</v>
      </c>
      <c r="C21" s="108"/>
      <c r="D21" s="255" t="s">
        <v>537</v>
      </c>
      <c r="E21" s="108"/>
      <c r="F21" s="109"/>
      <c r="G21" s="109"/>
      <c r="H21" s="255" t="s">
        <v>47</v>
      </c>
      <c r="I21" s="95"/>
      <c r="J21" s="95"/>
      <c r="K21" s="95"/>
    </row>
    <row r="22" spans="1:11" ht="18" customHeight="1">
      <c r="A22" s="94"/>
      <c r="B22" s="108"/>
      <c r="C22" s="108"/>
      <c r="D22" s="108"/>
      <c r="E22" s="108"/>
      <c r="F22" s="109"/>
      <c r="G22" s="109"/>
      <c r="H22" s="109"/>
      <c r="I22" s="95"/>
      <c r="J22" s="95"/>
      <c r="K22" s="95"/>
    </row>
    <row r="23" spans="1:11" ht="18" customHeight="1">
      <c r="A23" s="94"/>
      <c r="B23" s="108"/>
      <c r="C23" s="108"/>
      <c r="D23" s="108"/>
      <c r="E23" s="108"/>
      <c r="F23" s="109"/>
      <c r="G23" s="109"/>
      <c r="H23" s="109"/>
      <c r="I23" s="95"/>
      <c r="J23" s="95"/>
      <c r="K23" s="95"/>
    </row>
    <row r="24" spans="1:11" ht="18" customHeight="1">
      <c r="A24" s="94"/>
      <c r="B24" s="108" t="s">
        <v>175</v>
      </c>
      <c r="C24" s="108"/>
      <c r="D24" s="255" t="s">
        <v>537</v>
      </c>
      <c r="E24" s="108"/>
      <c r="F24" s="109"/>
      <c r="G24" s="109"/>
      <c r="H24" s="255" t="s">
        <v>47</v>
      </c>
      <c r="I24" s="95"/>
      <c r="J24" s="95"/>
      <c r="K24" s="95"/>
    </row>
    <row r="25" spans="1:11" ht="18" customHeight="1">
      <c r="A25" s="94"/>
      <c r="B25" s="108"/>
      <c r="C25" s="108"/>
      <c r="D25" s="108"/>
      <c r="E25" s="108"/>
      <c r="F25" s="109"/>
      <c r="G25" s="109"/>
      <c r="H25" s="109"/>
      <c r="I25" s="95"/>
      <c r="J25" s="95"/>
      <c r="K25" s="95"/>
    </row>
    <row r="26" spans="1:11" ht="18" customHeight="1">
      <c r="A26" s="94"/>
      <c r="B26" s="108"/>
      <c r="C26" s="108"/>
      <c r="D26" s="108"/>
      <c r="E26" s="108"/>
      <c r="F26" s="109"/>
      <c r="G26" s="109"/>
      <c r="H26" s="109"/>
      <c r="I26" s="95"/>
      <c r="J26" s="95"/>
      <c r="K26" s="95"/>
    </row>
    <row r="27" spans="1:11" ht="18" customHeight="1">
      <c r="A27" s="94"/>
      <c r="B27" s="108" t="s">
        <v>174</v>
      </c>
      <c r="C27" s="108"/>
      <c r="D27" s="255" t="s">
        <v>537</v>
      </c>
      <c r="E27" s="108"/>
      <c r="F27" s="109"/>
      <c r="G27" s="109"/>
      <c r="H27" s="255" t="s">
        <v>47</v>
      </c>
      <c r="I27" s="95"/>
      <c r="J27" s="95"/>
      <c r="K27" s="95"/>
    </row>
    <row r="28" spans="1:11" ht="18" customHeight="1">
      <c r="A28" s="94"/>
      <c r="B28" s="108"/>
      <c r="C28" s="108"/>
      <c r="D28" s="108"/>
      <c r="E28" s="108"/>
      <c r="F28" s="109"/>
      <c r="G28" s="109"/>
      <c r="H28" s="109"/>
      <c r="I28" s="95"/>
      <c r="J28" s="95"/>
      <c r="K28" s="95"/>
    </row>
    <row r="29" spans="1:11" ht="18" customHeight="1">
      <c r="A29" s="94"/>
      <c r="B29" s="108"/>
      <c r="C29" s="108"/>
      <c r="D29" s="108"/>
      <c r="E29" s="108"/>
      <c r="F29" s="109"/>
      <c r="G29" s="109"/>
      <c r="H29" s="109"/>
      <c r="I29" s="95"/>
      <c r="J29" s="95"/>
      <c r="K29" s="95"/>
    </row>
    <row r="30" spans="1:11" ht="18" customHeight="1">
      <c r="A30" s="94"/>
      <c r="B30" s="108" t="s">
        <v>173</v>
      </c>
      <c r="C30" s="108"/>
      <c r="D30" s="255" t="s">
        <v>537</v>
      </c>
      <c r="E30" s="108"/>
      <c r="F30" s="109"/>
      <c r="G30" s="109"/>
      <c r="H30" s="255" t="s">
        <v>47</v>
      </c>
      <c r="I30" s="95"/>
      <c r="J30" s="95"/>
      <c r="K30" s="95"/>
    </row>
    <row r="31" spans="1:11" ht="18" customHeight="1">
      <c r="A31" s="94"/>
      <c r="B31" s="108"/>
      <c r="C31" s="108"/>
      <c r="D31" s="108"/>
      <c r="E31" s="108"/>
      <c r="F31" s="109"/>
      <c r="G31" s="109"/>
      <c r="H31" s="109"/>
      <c r="I31" s="95"/>
      <c r="J31" s="95"/>
      <c r="K31" s="95"/>
    </row>
    <row r="32" spans="1:11" ht="18" customHeight="1">
      <c r="A32" s="94"/>
      <c r="B32" s="108"/>
      <c r="C32" s="108"/>
      <c r="D32" s="108"/>
      <c r="E32" s="108"/>
      <c r="F32" s="109"/>
      <c r="G32" s="109"/>
      <c r="H32" s="109"/>
      <c r="I32" s="95"/>
      <c r="J32" s="95"/>
      <c r="K32" s="95"/>
    </row>
    <row r="33" spans="1:11" ht="18" customHeight="1">
      <c r="A33" s="94"/>
      <c r="B33" s="108" t="s">
        <v>172</v>
      </c>
      <c r="C33" s="108"/>
      <c r="D33" s="255" t="s">
        <v>537</v>
      </c>
      <c r="E33" s="108"/>
      <c r="F33" s="109"/>
      <c r="G33" s="109"/>
      <c r="H33" s="255" t="s">
        <v>47</v>
      </c>
      <c r="I33" s="95"/>
      <c r="J33" s="95"/>
      <c r="K33" s="95"/>
    </row>
    <row r="34" spans="1:11" ht="18" customHeight="1">
      <c r="A34" s="94"/>
      <c r="B34" s="108"/>
      <c r="C34" s="108"/>
      <c r="D34" s="108"/>
      <c r="E34" s="108"/>
      <c r="F34" s="109"/>
      <c r="G34" s="109"/>
      <c r="H34" s="109"/>
      <c r="I34" s="95"/>
      <c r="J34" s="95"/>
      <c r="K34" s="95"/>
    </row>
    <row r="35" spans="1:11" ht="18" customHeight="1">
      <c r="A35" s="94"/>
      <c r="B35" s="108"/>
      <c r="C35" s="108"/>
      <c r="D35" s="108"/>
      <c r="E35" s="108"/>
      <c r="F35" s="109"/>
      <c r="G35" s="109"/>
      <c r="H35" s="109"/>
      <c r="I35" s="95"/>
      <c r="J35" s="95"/>
      <c r="K35" s="95"/>
    </row>
    <row r="36" spans="1:11" ht="18" customHeight="1">
      <c r="A36" s="94"/>
      <c r="B36" s="108"/>
      <c r="C36" s="108"/>
      <c r="D36" s="108"/>
      <c r="E36" s="108"/>
      <c r="F36" s="109"/>
      <c r="G36" s="109"/>
      <c r="H36" s="109"/>
      <c r="I36" s="95"/>
      <c r="J36" s="95"/>
      <c r="K36" s="95"/>
    </row>
    <row r="37" spans="1:11" ht="18" customHeight="1">
      <c r="A37" s="94"/>
      <c r="B37" s="108"/>
      <c r="C37" s="108"/>
      <c r="D37" s="108"/>
      <c r="E37" s="108"/>
      <c r="F37" s="109"/>
      <c r="G37" s="109"/>
      <c r="H37" s="109"/>
      <c r="I37" s="95"/>
      <c r="J37" s="95"/>
      <c r="K37" s="95"/>
    </row>
    <row r="38" spans="1:11" ht="18" customHeight="1">
      <c r="A38" s="94"/>
      <c r="B38" s="108"/>
      <c r="C38" s="108"/>
      <c r="D38" s="108"/>
      <c r="E38" s="108"/>
      <c r="F38" s="109"/>
      <c r="G38" s="109"/>
      <c r="H38" s="109"/>
      <c r="I38" s="95"/>
      <c r="J38" s="95"/>
      <c r="K38" s="95"/>
    </row>
    <row r="39" spans="2:10" ht="18" customHeight="1">
      <c r="B39" s="519"/>
      <c r="C39" s="519"/>
      <c r="D39" s="519"/>
      <c r="E39" s="519"/>
      <c r="F39" s="519"/>
      <c r="G39" s="519"/>
      <c r="H39" s="519"/>
      <c r="I39" s="519"/>
      <c r="J39" s="519"/>
    </row>
  </sheetData>
  <sheetProtection/>
  <mergeCells count="5">
    <mergeCell ref="B39:J39"/>
    <mergeCell ref="B1:K1"/>
    <mergeCell ref="B2:K2"/>
    <mergeCell ref="B3:K3"/>
    <mergeCell ref="B4:J4"/>
  </mergeCells>
  <printOptions/>
  <pageMargins left="0.5905511811023623" right="0.5905511811023623" top="0.984251968503937" bottom="0.7874015748031497" header="0.1968503937007874" footer="0.5118110236220472"/>
  <pageSetup fitToHeight="1" fitToWidth="1" horizontalDpi="600" verticalDpi="600" orientation="portrait" scale="85" r:id="rId1"/>
  <headerFooter alignWithMargins="0">
    <oddHeader>&amp;C&amp;"Arial,Bold"&amp;14&amp;Uشركت نمونه (سهامي خاص)
صورتهای مالی
براي سال مالي منتهي به 30اسفند1383</oddHeader>
  </headerFooter>
</worksheet>
</file>

<file path=xl/worksheets/sheet9.xml><?xml version="1.0" encoding="utf-8"?>
<worksheet xmlns="http://schemas.openxmlformats.org/spreadsheetml/2006/main" xmlns:r="http://schemas.openxmlformats.org/officeDocument/2006/relationships">
  <dimension ref="A1:Y730"/>
  <sheetViews>
    <sheetView rightToLeft="1" zoomScaleSheetLayoutView="75" zoomScalePageLayoutView="0" workbookViewId="0" topLeftCell="A538">
      <selection activeCell="J541" sqref="J541"/>
    </sheetView>
  </sheetViews>
  <sheetFormatPr defaultColWidth="9.140625" defaultRowHeight="12.75"/>
  <cols>
    <col min="1" max="1" width="5.57421875" style="268" bestFit="1" customWidth="1"/>
    <col min="2" max="2" width="21.7109375" style="272" customWidth="1"/>
    <col min="3" max="3" width="1.7109375" style="272" customWidth="1"/>
    <col min="4" max="4" width="15.7109375" style="272" customWidth="1"/>
    <col min="5" max="5" width="1.7109375" style="338" customWidth="1"/>
    <col min="6" max="6" width="15.7109375" style="272" customWidth="1"/>
    <col min="7" max="7" width="1.7109375" style="272" customWidth="1"/>
    <col min="8" max="8" width="15.7109375" style="272" customWidth="1"/>
    <col min="9" max="9" width="1.7109375" style="272" customWidth="1"/>
    <col min="10" max="10" width="15.7109375" style="272" customWidth="1"/>
    <col min="11" max="11" width="1.7109375" style="272" customWidth="1"/>
    <col min="12" max="25" width="20.7109375" style="272" customWidth="1"/>
    <col min="26" max="16384" width="9.140625" style="272" customWidth="1"/>
  </cols>
  <sheetData>
    <row r="1" spans="1:6" s="210" customFormat="1" ht="18" customHeight="1">
      <c r="A1" s="44"/>
      <c r="E1" s="335"/>
      <c r="F1" s="190"/>
    </row>
    <row r="2" spans="1:11" s="210" customFormat="1" ht="18" customHeight="1">
      <c r="A2" s="44"/>
      <c r="B2" s="205" t="s">
        <v>65</v>
      </c>
      <c r="C2" s="205"/>
      <c r="D2" s="205"/>
      <c r="E2" s="205"/>
      <c r="F2" s="205"/>
      <c r="G2" s="205"/>
      <c r="H2" s="205"/>
      <c r="I2" s="205"/>
      <c r="J2" s="205"/>
      <c r="K2" s="205"/>
    </row>
    <row r="3" spans="1:11" s="210" customFormat="1" ht="18" customHeight="1">
      <c r="A3" s="44"/>
      <c r="B3" s="536" t="s">
        <v>66</v>
      </c>
      <c r="C3" s="536"/>
      <c r="D3" s="536"/>
      <c r="E3" s="536"/>
      <c r="F3" s="536"/>
      <c r="G3" s="536"/>
      <c r="H3" s="536"/>
      <c r="I3" s="536"/>
      <c r="J3" s="536"/>
      <c r="K3" s="536"/>
    </row>
    <row r="4" spans="1:11" s="210" customFormat="1" ht="85.5" customHeight="1">
      <c r="A4" s="44"/>
      <c r="B4" s="530" t="s">
        <v>583</v>
      </c>
      <c r="C4" s="530"/>
      <c r="D4" s="530"/>
      <c r="E4" s="530"/>
      <c r="F4" s="530"/>
      <c r="G4" s="530"/>
      <c r="H4" s="530"/>
      <c r="I4" s="530"/>
      <c r="J4" s="530"/>
      <c r="K4" s="353"/>
    </row>
    <row r="5" spans="1:11" s="210" customFormat="1" ht="18" customHeight="1">
      <c r="A5" s="44"/>
      <c r="B5" s="536" t="s">
        <v>555</v>
      </c>
      <c r="C5" s="536"/>
      <c r="D5" s="536"/>
      <c r="E5" s="536"/>
      <c r="F5" s="536"/>
      <c r="G5" s="536"/>
      <c r="H5" s="536"/>
      <c r="I5" s="536"/>
      <c r="J5" s="536"/>
      <c r="K5" s="536"/>
    </row>
    <row r="6" spans="1:11" s="210" customFormat="1" ht="42" customHeight="1">
      <c r="A6" s="44"/>
      <c r="B6" s="530" t="s">
        <v>538</v>
      </c>
      <c r="C6" s="530"/>
      <c r="D6" s="530"/>
      <c r="E6" s="530"/>
      <c r="F6" s="530"/>
      <c r="G6" s="530"/>
      <c r="H6" s="530"/>
      <c r="I6" s="530"/>
      <c r="J6" s="530"/>
      <c r="K6" s="530"/>
    </row>
    <row r="7" spans="1:5" s="210" customFormat="1" ht="18" customHeight="1">
      <c r="A7" s="44"/>
      <c r="B7" s="17"/>
      <c r="C7" s="17"/>
      <c r="E7" s="267"/>
    </row>
    <row r="8" spans="1:11" s="210" customFormat="1" ht="18" customHeight="1">
      <c r="A8" s="44"/>
      <c r="B8" s="536" t="s">
        <v>556</v>
      </c>
      <c r="C8" s="536"/>
      <c r="D8" s="536"/>
      <c r="E8" s="536"/>
      <c r="F8" s="536"/>
      <c r="G8" s="536"/>
      <c r="H8" s="536"/>
      <c r="I8" s="536"/>
      <c r="J8" s="536"/>
      <c r="K8" s="536"/>
    </row>
    <row r="9" spans="1:10" s="210" customFormat="1" ht="18" customHeight="1">
      <c r="A9" s="44"/>
      <c r="B9" s="43" t="s">
        <v>67</v>
      </c>
      <c r="C9" s="111"/>
      <c r="D9" s="193"/>
      <c r="E9" s="193"/>
      <c r="F9" s="193"/>
      <c r="G9" s="193"/>
      <c r="H9" s="193"/>
      <c r="I9" s="193"/>
      <c r="J9" s="193"/>
    </row>
    <row r="10" spans="1:10" s="210" customFormat="1" ht="18" customHeight="1">
      <c r="A10" s="44"/>
      <c r="B10" s="193"/>
      <c r="C10" s="193"/>
      <c r="D10" s="112"/>
      <c r="E10" s="112"/>
      <c r="F10" s="112"/>
      <c r="G10" s="112"/>
      <c r="H10" s="113" t="s">
        <v>570</v>
      </c>
      <c r="I10" s="112"/>
      <c r="J10" s="113" t="s">
        <v>494</v>
      </c>
    </row>
    <row r="11" spans="1:10" s="210" customFormat="1" ht="18" customHeight="1">
      <c r="A11" s="44"/>
      <c r="B11" s="193"/>
      <c r="C11" s="193"/>
      <c r="D11" s="39"/>
      <c r="E11" s="39"/>
      <c r="F11" s="39"/>
      <c r="G11" s="39"/>
      <c r="H11" s="114" t="s">
        <v>68</v>
      </c>
      <c r="I11" s="39"/>
      <c r="J11" s="114" t="s">
        <v>68</v>
      </c>
    </row>
    <row r="12" spans="1:10" s="210" customFormat="1" ht="18" customHeight="1">
      <c r="A12" s="44"/>
      <c r="B12" s="193"/>
      <c r="C12" s="97"/>
      <c r="D12" s="97"/>
      <c r="E12" s="97"/>
      <c r="F12" s="97" t="s">
        <v>69</v>
      </c>
      <c r="H12" s="99">
        <v>0</v>
      </c>
      <c r="I12" s="115"/>
      <c r="J12" s="99">
        <v>0</v>
      </c>
    </row>
    <row r="13" spans="1:10" s="210" customFormat="1" ht="18" customHeight="1">
      <c r="A13" s="44"/>
      <c r="B13" s="193"/>
      <c r="C13" s="97"/>
      <c r="D13" s="97"/>
      <c r="E13" s="97"/>
      <c r="F13" s="97" t="s">
        <v>70</v>
      </c>
      <c r="H13" s="99">
        <v>0</v>
      </c>
      <c r="I13" s="115"/>
      <c r="J13" s="99">
        <v>0</v>
      </c>
    </row>
    <row r="14" spans="1:10" s="210" customFormat="1" ht="18" customHeight="1">
      <c r="A14" s="44"/>
      <c r="B14" s="116"/>
      <c r="C14" s="116"/>
      <c r="D14" s="193"/>
      <c r="E14" s="193"/>
      <c r="F14" s="193"/>
      <c r="G14" s="193"/>
      <c r="H14" s="193"/>
      <c r="I14" s="193"/>
      <c r="J14" s="193"/>
    </row>
    <row r="15" spans="1:11" s="210" customFormat="1" ht="18" customHeight="1">
      <c r="A15" s="44"/>
      <c r="B15" s="537" t="s">
        <v>71</v>
      </c>
      <c r="C15" s="537"/>
      <c r="D15" s="537"/>
      <c r="E15" s="537"/>
      <c r="F15" s="537"/>
      <c r="G15" s="537"/>
      <c r="H15" s="537"/>
      <c r="I15" s="537"/>
      <c r="J15" s="537"/>
      <c r="K15" s="537"/>
    </row>
    <row r="16" spans="1:5" s="210" customFormat="1" ht="18" customHeight="1">
      <c r="A16" s="44"/>
      <c r="B16" s="352" t="s">
        <v>72</v>
      </c>
      <c r="C16" s="43"/>
      <c r="E16" s="267"/>
    </row>
    <row r="17" spans="1:5" s="210" customFormat="1" ht="18" customHeight="1">
      <c r="A17" s="44"/>
      <c r="B17" s="17"/>
      <c r="C17" s="17"/>
      <c r="E17" s="267"/>
    </row>
    <row r="18" spans="1:11" s="210" customFormat="1" ht="18" customHeight="1">
      <c r="A18" s="44"/>
      <c r="B18" s="537" t="s">
        <v>112</v>
      </c>
      <c r="C18" s="537"/>
      <c r="D18" s="537"/>
      <c r="E18" s="537"/>
      <c r="F18" s="537"/>
      <c r="G18" s="537"/>
      <c r="H18" s="537"/>
      <c r="I18" s="537"/>
      <c r="J18" s="537"/>
      <c r="K18" s="537"/>
    </row>
    <row r="19" spans="1:11" s="210" customFormat="1" ht="18" customHeight="1">
      <c r="A19" s="44"/>
      <c r="B19" s="536" t="s">
        <v>552</v>
      </c>
      <c r="C19" s="536"/>
      <c r="D19" s="536"/>
      <c r="E19" s="536"/>
      <c r="F19" s="536"/>
      <c r="G19" s="536"/>
      <c r="H19" s="536"/>
      <c r="I19" s="536"/>
      <c r="J19" s="536"/>
      <c r="K19" s="536"/>
    </row>
    <row r="20" spans="1:25" s="210" customFormat="1" ht="57" customHeight="1">
      <c r="A20" s="44"/>
      <c r="B20" s="530" t="s">
        <v>553</v>
      </c>
      <c r="C20" s="530"/>
      <c r="D20" s="530"/>
      <c r="E20" s="530"/>
      <c r="F20" s="530"/>
      <c r="G20" s="530"/>
      <c r="H20" s="530"/>
      <c r="I20" s="530"/>
      <c r="J20" s="530"/>
      <c r="K20" s="353"/>
      <c r="L20" s="80"/>
      <c r="M20" s="80"/>
      <c r="N20" s="80"/>
      <c r="O20" s="80"/>
      <c r="P20" s="80"/>
      <c r="Q20" s="80"/>
      <c r="R20" s="80"/>
      <c r="S20" s="80"/>
      <c r="T20" s="80"/>
      <c r="U20" s="80"/>
      <c r="V20" s="80"/>
      <c r="W20" s="80"/>
      <c r="X20" s="80"/>
      <c r="Y20" s="80"/>
    </row>
    <row r="21" spans="1:25" s="210" customFormat="1" ht="18" customHeight="1">
      <c r="A21" s="44"/>
      <c r="B21" s="80"/>
      <c r="C21" s="80"/>
      <c r="D21" s="80"/>
      <c r="E21" s="538"/>
      <c r="F21" s="538"/>
      <c r="H21" s="544" t="s">
        <v>470</v>
      </c>
      <c r="I21" s="544"/>
      <c r="J21" s="544"/>
      <c r="K21" s="80"/>
      <c r="L21" s="80"/>
      <c r="M21" s="80"/>
      <c r="N21" s="80"/>
      <c r="O21" s="80"/>
      <c r="P21" s="80"/>
      <c r="Q21" s="80"/>
      <c r="R21" s="80"/>
      <c r="S21" s="80"/>
      <c r="T21" s="80"/>
      <c r="U21" s="80"/>
      <c r="V21" s="80"/>
      <c r="W21" s="80"/>
      <c r="X21" s="80"/>
      <c r="Y21" s="80"/>
    </row>
    <row r="22" spans="1:25" s="210" customFormat="1" ht="21.75" customHeight="1">
      <c r="A22" s="44"/>
      <c r="B22" s="80"/>
      <c r="C22" s="80"/>
      <c r="D22" s="43" t="s">
        <v>468</v>
      </c>
      <c r="E22" s="254"/>
      <c r="G22" s="267"/>
      <c r="H22" s="256" t="s">
        <v>469</v>
      </c>
      <c r="I22" s="80"/>
      <c r="J22" s="80"/>
      <c r="K22" s="80"/>
      <c r="L22" s="80"/>
      <c r="M22" s="80"/>
      <c r="N22" s="80"/>
      <c r="O22" s="80"/>
      <c r="P22" s="80"/>
      <c r="Q22" s="80"/>
      <c r="R22" s="80"/>
      <c r="S22" s="80"/>
      <c r="T22" s="80"/>
      <c r="U22" s="80"/>
      <c r="V22" s="80"/>
      <c r="W22" s="80"/>
      <c r="X22" s="80"/>
      <c r="Y22" s="80"/>
    </row>
    <row r="23" spans="1:25" s="210" customFormat="1" ht="21.75" customHeight="1">
      <c r="A23" s="44"/>
      <c r="B23" s="80"/>
      <c r="C23" s="80"/>
      <c r="D23" s="43" t="s">
        <v>471</v>
      </c>
      <c r="E23" s="254"/>
      <c r="G23" s="267"/>
      <c r="H23" s="256" t="s">
        <v>469</v>
      </c>
      <c r="I23" s="80"/>
      <c r="J23" s="80"/>
      <c r="K23" s="80"/>
      <c r="L23" s="80"/>
      <c r="M23" s="80"/>
      <c r="N23" s="80"/>
      <c r="O23" s="80"/>
      <c r="P23" s="80"/>
      <c r="Q23" s="80"/>
      <c r="R23" s="80"/>
      <c r="S23" s="80"/>
      <c r="T23" s="80"/>
      <c r="U23" s="80"/>
      <c r="V23" s="80"/>
      <c r="W23" s="80"/>
      <c r="X23" s="80"/>
      <c r="Y23" s="80"/>
    </row>
    <row r="24" spans="1:25" s="210" customFormat="1" ht="21.75" customHeight="1">
      <c r="A24" s="44"/>
      <c r="B24" s="80"/>
      <c r="C24" s="80"/>
      <c r="D24" s="43" t="s">
        <v>241</v>
      </c>
      <c r="E24" s="254"/>
      <c r="G24" s="267"/>
      <c r="H24" s="256" t="s">
        <v>472</v>
      </c>
      <c r="I24" s="80"/>
      <c r="J24" s="80"/>
      <c r="K24" s="80"/>
      <c r="L24" s="80"/>
      <c r="M24" s="80"/>
      <c r="N24" s="80"/>
      <c r="O24" s="80"/>
      <c r="P24" s="80"/>
      <c r="Q24" s="80"/>
      <c r="R24" s="80"/>
      <c r="S24" s="80"/>
      <c r="T24" s="80"/>
      <c r="U24" s="80"/>
      <c r="V24" s="80"/>
      <c r="W24" s="80"/>
      <c r="X24" s="80"/>
      <c r="Y24" s="80"/>
    </row>
    <row r="25" spans="1:25" s="210" customFormat="1" ht="21.75" customHeight="1">
      <c r="A25" s="44"/>
      <c r="B25" s="80"/>
      <c r="C25" s="80"/>
      <c r="D25" s="43" t="s">
        <v>473</v>
      </c>
      <c r="E25" s="254"/>
      <c r="G25" s="267"/>
      <c r="H25" s="256" t="s">
        <v>472</v>
      </c>
      <c r="I25" s="80"/>
      <c r="J25" s="80"/>
      <c r="K25" s="80"/>
      <c r="L25" s="80"/>
      <c r="M25" s="80"/>
      <c r="N25" s="80"/>
      <c r="O25" s="80"/>
      <c r="P25" s="80"/>
      <c r="Q25" s="80"/>
      <c r="R25" s="80"/>
      <c r="S25" s="80"/>
      <c r="T25" s="80"/>
      <c r="U25" s="80"/>
      <c r="V25" s="80"/>
      <c r="W25" s="80"/>
      <c r="X25" s="80"/>
      <c r="Y25" s="80"/>
    </row>
    <row r="26" spans="1:25" s="210" customFormat="1" ht="47.25" customHeight="1">
      <c r="A26" s="44"/>
      <c r="B26" s="527" t="s">
        <v>571</v>
      </c>
      <c r="C26" s="527"/>
      <c r="D26" s="527"/>
      <c r="E26" s="527"/>
      <c r="F26" s="527"/>
      <c r="G26" s="527"/>
      <c r="H26" s="527"/>
      <c r="I26" s="527"/>
      <c r="J26" s="527"/>
      <c r="K26" s="527"/>
      <c r="L26" s="80"/>
      <c r="M26" s="80"/>
      <c r="N26" s="80"/>
      <c r="O26" s="80"/>
      <c r="P26" s="80"/>
      <c r="Q26" s="80"/>
      <c r="R26" s="80"/>
      <c r="S26" s="80"/>
      <c r="T26" s="80"/>
      <c r="U26" s="80"/>
      <c r="V26" s="80"/>
      <c r="W26" s="80"/>
      <c r="X26" s="80"/>
      <c r="Y26" s="80"/>
    </row>
    <row r="27" spans="1:11" s="210" customFormat="1" ht="18" customHeight="1">
      <c r="A27" s="44"/>
      <c r="B27" s="204"/>
      <c r="C27" s="204"/>
      <c r="D27" s="204"/>
      <c r="E27" s="204"/>
      <c r="F27" s="204"/>
      <c r="G27" s="204"/>
      <c r="H27" s="204"/>
      <c r="I27" s="204"/>
      <c r="J27" s="204"/>
      <c r="K27" s="204"/>
    </row>
    <row r="28" spans="1:11" s="210" customFormat="1" ht="18" customHeight="1">
      <c r="A28" s="44"/>
      <c r="B28" s="204"/>
      <c r="C28" s="204"/>
      <c r="D28" s="204"/>
      <c r="E28" s="204"/>
      <c r="F28" s="204"/>
      <c r="G28" s="204"/>
      <c r="H28" s="204"/>
      <c r="I28" s="204"/>
      <c r="J28" s="204"/>
      <c r="K28" s="204"/>
    </row>
    <row r="29" spans="1:11" s="210" customFormat="1" ht="18" customHeight="1">
      <c r="A29" s="44"/>
      <c r="B29" s="81" t="s">
        <v>554</v>
      </c>
      <c r="C29" s="189"/>
      <c r="D29" s="189"/>
      <c r="E29" s="189"/>
      <c r="F29" s="189"/>
      <c r="G29" s="189"/>
      <c r="H29" s="189"/>
      <c r="I29" s="189"/>
      <c r="J29" s="189"/>
      <c r="K29" s="189"/>
    </row>
    <row r="30" spans="1:11" s="210" customFormat="1" ht="36.75" customHeight="1">
      <c r="A30" s="44"/>
      <c r="B30" s="529" t="s">
        <v>501</v>
      </c>
      <c r="C30" s="529"/>
      <c r="D30" s="529"/>
      <c r="E30" s="529"/>
      <c r="F30" s="529"/>
      <c r="G30" s="529"/>
      <c r="H30" s="529"/>
      <c r="I30" s="529"/>
      <c r="J30" s="529"/>
      <c r="K30" s="529"/>
    </row>
    <row r="31" spans="1:11" s="210" customFormat="1" ht="43.5" customHeight="1">
      <c r="A31" s="44"/>
      <c r="B31" s="529" t="s">
        <v>539</v>
      </c>
      <c r="C31" s="529"/>
      <c r="D31" s="529"/>
      <c r="E31" s="529"/>
      <c r="F31" s="529"/>
      <c r="G31" s="529"/>
      <c r="H31" s="529"/>
      <c r="I31" s="529"/>
      <c r="J31" s="529"/>
      <c r="K31" s="529"/>
    </row>
    <row r="32" spans="1:10" s="210" customFormat="1" ht="9.75" customHeight="1">
      <c r="A32" s="44"/>
      <c r="B32" s="45"/>
      <c r="C32" s="45"/>
      <c r="D32" s="45"/>
      <c r="E32" s="45"/>
      <c r="F32" s="45"/>
      <c r="G32" s="45"/>
      <c r="H32" s="46"/>
      <c r="I32" s="45"/>
      <c r="J32" s="46"/>
    </row>
    <row r="33" spans="1:11" s="210" customFormat="1" ht="18" customHeight="1">
      <c r="A33" s="44"/>
      <c r="B33" s="536" t="s">
        <v>474</v>
      </c>
      <c r="C33" s="536"/>
      <c r="D33" s="536"/>
      <c r="E33" s="536"/>
      <c r="F33" s="536"/>
      <c r="G33" s="536"/>
      <c r="H33" s="536"/>
      <c r="I33" s="536"/>
      <c r="J33" s="536"/>
      <c r="K33" s="536"/>
    </row>
    <row r="34" spans="1:11" s="210" customFormat="1" ht="83.25" customHeight="1">
      <c r="A34" s="44"/>
      <c r="B34" s="527" t="s">
        <v>550</v>
      </c>
      <c r="C34" s="528"/>
      <c r="D34" s="528"/>
      <c r="E34" s="528"/>
      <c r="F34" s="528"/>
      <c r="G34" s="528"/>
      <c r="H34" s="528"/>
      <c r="I34" s="528"/>
      <c r="J34" s="528"/>
      <c r="K34" s="528"/>
    </row>
    <row r="35" spans="1:11" s="210" customFormat="1" ht="43.5" customHeight="1">
      <c r="A35" s="44"/>
      <c r="B35" s="527" t="s">
        <v>551</v>
      </c>
      <c r="C35" s="527"/>
      <c r="D35" s="527"/>
      <c r="E35" s="527"/>
      <c r="F35" s="527"/>
      <c r="G35" s="527"/>
      <c r="H35" s="527"/>
      <c r="I35" s="527"/>
      <c r="J35" s="527"/>
      <c r="K35" s="278"/>
    </row>
    <row r="36" spans="1:5" s="210" customFormat="1" ht="8.25" customHeight="1">
      <c r="A36" s="44"/>
      <c r="B36" s="32"/>
      <c r="C36" s="32"/>
      <c r="E36" s="267"/>
    </row>
    <row r="37" spans="1:10" s="210" customFormat="1" ht="40.5" customHeight="1">
      <c r="A37" s="44"/>
      <c r="B37" s="527" t="s">
        <v>536</v>
      </c>
      <c r="C37" s="527"/>
      <c r="D37" s="527"/>
      <c r="E37" s="527"/>
      <c r="F37" s="527"/>
      <c r="G37" s="527"/>
      <c r="H37" s="527"/>
      <c r="I37" s="527"/>
      <c r="J37" s="527"/>
    </row>
    <row r="38" spans="1:11" s="210" customFormat="1" ht="7.5" customHeight="1">
      <c r="A38" s="44"/>
      <c r="B38" s="536"/>
      <c r="C38" s="536"/>
      <c r="D38" s="536"/>
      <c r="E38" s="536"/>
      <c r="F38" s="536"/>
      <c r="G38" s="536"/>
      <c r="H38" s="536"/>
      <c r="I38" s="536"/>
      <c r="J38" s="536"/>
      <c r="K38" s="536"/>
    </row>
    <row r="39" spans="1:11" s="210" customFormat="1" ht="17.25" customHeight="1">
      <c r="A39" s="44"/>
      <c r="B39" s="89" t="s">
        <v>475</v>
      </c>
      <c r="C39" s="90"/>
      <c r="D39" s="547" t="s">
        <v>476</v>
      </c>
      <c r="E39" s="547"/>
      <c r="F39" s="90"/>
      <c r="G39" s="193"/>
      <c r="H39" s="89" t="s">
        <v>156</v>
      </c>
      <c r="I39" s="90"/>
      <c r="J39" s="90"/>
      <c r="K39" s="90"/>
    </row>
    <row r="40" spans="1:11" s="210" customFormat="1" ht="18" customHeight="1">
      <c r="A40" s="44"/>
      <c r="B40" s="111" t="s">
        <v>73</v>
      </c>
      <c r="C40" s="116"/>
      <c r="D40" s="545" t="s">
        <v>480</v>
      </c>
      <c r="E40" s="545"/>
      <c r="F40" s="193"/>
      <c r="G40" s="111" t="s">
        <v>481</v>
      </c>
      <c r="H40" s="193"/>
      <c r="I40" s="193"/>
      <c r="J40" s="193"/>
      <c r="K40" s="193"/>
    </row>
    <row r="41" spans="1:11" s="210" customFormat="1" ht="18" customHeight="1">
      <c r="A41" s="44"/>
      <c r="B41" s="111" t="s">
        <v>477</v>
      </c>
      <c r="C41" s="81"/>
      <c r="D41" s="543" t="s">
        <v>482</v>
      </c>
      <c r="E41" s="543"/>
      <c r="F41" s="81"/>
      <c r="G41" s="111" t="s">
        <v>483</v>
      </c>
      <c r="H41" s="81"/>
      <c r="I41" s="81"/>
      <c r="J41" s="81"/>
      <c r="K41" s="81"/>
    </row>
    <row r="42" spans="1:11" s="210" customFormat="1" ht="23.25" customHeight="1">
      <c r="A42" s="44"/>
      <c r="B42" s="90" t="s">
        <v>208</v>
      </c>
      <c r="C42" s="90"/>
      <c r="D42" s="531" t="s">
        <v>484</v>
      </c>
      <c r="E42" s="531"/>
      <c r="F42" s="90"/>
      <c r="G42" s="111" t="s">
        <v>483</v>
      </c>
      <c r="H42" s="90"/>
      <c r="I42" s="90"/>
      <c r="J42" s="90"/>
      <c r="K42" s="90"/>
    </row>
    <row r="43" spans="1:11" s="210" customFormat="1" ht="18" customHeight="1">
      <c r="A43" s="44"/>
      <c r="B43" s="111" t="s">
        <v>478</v>
      </c>
      <c r="C43" s="116"/>
      <c r="D43" s="531" t="s">
        <v>485</v>
      </c>
      <c r="E43" s="531"/>
      <c r="F43" s="193"/>
      <c r="G43" s="111" t="s">
        <v>481</v>
      </c>
      <c r="H43" s="193"/>
      <c r="I43" s="193"/>
      <c r="J43" s="193"/>
      <c r="K43" s="193"/>
    </row>
    <row r="44" spans="1:11" s="210" customFormat="1" ht="18" customHeight="1">
      <c r="A44" s="44"/>
      <c r="B44" s="111" t="s">
        <v>479</v>
      </c>
      <c r="C44" s="81"/>
      <c r="D44" s="531" t="s">
        <v>486</v>
      </c>
      <c r="E44" s="531"/>
      <c r="F44" s="81"/>
      <c r="G44" s="111" t="s">
        <v>74</v>
      </c>
      <c r="H44" s="81"/>
      <c r="I44" s="81"/>
      <c r="J44" s="81"/>
      <c r="K44" s="81"/>
    </row>
    <row r="45" spans="1:11" s="210" customFormat="1" ht="18" customHeight="1">
      <c r="A45" s="44"/>
      <c r="B45" s="90" t="s">
        <v>210</v>
      </c>
      <c r="C45" s="90"/>
      <c r="D45" s="153" t="s">
        <v>487</v>
      </c>
      <c r="E45" s="184"/>
      <c r="F45" s="90"/>
      <c r="G45" s="111" t="s">
        <v>74</v>
      </c>
      <c r="H45" s="90"/>
      <c r="I45" s="90"/>
      <c r="J45" s="90"/>
      <c r="K45" s="90"/>
    </row>
    <row r="46" spans="1:11" s="210" customFormat="1" ht="8.25" customHeight="1">
      <c r="A46" s="44"/>
      <c r="B46" s="110"/>
      <c r="C46" s="110"/>
      <c r="D46" s="193"/>
      <c r="E46" s="193"/>
      <c r="F46" s="193"/>
      <c r="G46" s="193"/>
      <c r="H46" s="193"/>
      <c r="I46" s="193"/>
      <c r="J46" s="193"/>
      <c r="K46" s="193"/>
    </row>
    <row r="47" spans="1:11" s="210" customFormat="1" ht="53.25" customHeight="1">
      <c r="A47" s="44"/>
      <c r="B47" s="546" t="s">
        <v>546</v>
      </c>
      <c r="C47" s="546"/>
      <c r="D47" s="546"/>
      <c r="E47" s="546"/>
      <c r="F47" s="546"/>
      <c r="G47" s="546"/>
      <c r="H47" s="546"/>
      <c r="I47" s="546"/>
      <c r="J47" s="546"/>
      <c r="K47" s="193"/>
    </row>
    <row r="48" spans="1:11" s="210" customFormat="1" ht="11.25" customHeight="1">
      <c r="A48" s="44"/>
      <c r="B48" s="110"/>
      <c r="C48" s="110"/>
      <c r="D48" s="193"/>
      <c r="E48" s="193"/>
      <c r="F48" s="193"/>
      <c r="G48" s="193"/>
      <c r="H48" s="193"/>
      <c r="I48" s="193"/>
      <c r="J48" s="193"/>
      <c r="K48" s="193"/>
    </row>
    <row r="49" spans="1:11" s="210" customFormat="1" ht="18" customHeight="1">
      <c r="A49" s="44"/>
      <c r="B49" s="536" t="s">
        <v>547</v>
      </c>
      <c r="C49" s="536"/>
      <c r="D49" s="536"/>
      <c r="E49" s="536"/>
      <c r="F49" s="536"/>
      <c r="G49" s="536"/>
      <c r="H49" s="536"/>
      <c r="I49" s="536"/>
      <c r="J49" s="536"/>
      <c r="K49" s="536"/>
    </row>
    <row r="50" spans="1:11" s="210" customFormat="1" ht="30" customHeight="1">
      <c r="A50" s="44"/>
      <c r="B50" s="529" t="s">
        <v>75</v>
      </c>
      <c r="C50" s="529"/>
      <c r="D50" s="529"/>
      <c r="E50" s="529"/>
      <c r="F50" s="529"/>
      <c r="G50" s="529"/>
      <c r="H50" s="529"/>
      <c r="I50" s="529"/>
      <c r="J50" s="529"/>
      <c r="K50" s="529"/>
    </row>
    <row r="51" spans="1:5" s="210" customFormat="1" ht="9" customHeight="1">
      <c r="A51" s="44"/>
      <c r="B51" s="29"/>
      <c r="C51" s="29"/>
      <c r="E51" s="267"/>
    </row>
    <row r="52" spans="1:11" s="210" customFormat="1" ht="18" customHeight="1">
      <c r="A52" s="44"/>
      <c r="B52" s="536" t="s">
        <v>548</v>
      </c>
      <c r="C52" s="536"/>
      <c r="D52" s="536"/>
      <c r="E52" s="536"/>
      <c r="F52" s="536"/>
      <c r="G52" s="536"/>
      <c r="H52" s="536"/>
      <c r="I52" s="536"/>
      <c r="J52" s="536"/>
      <c r="K52" s="536"/>
    </row>
    <row r="53" spans="1:11" s="210" customFormat="1" ht="49.5" customHeight="1">
      <c r="A53" s="44"/>
      <c r="B53" s="529" t="s">
        <v>488</v>
      </c>
      <c r="C53" s="529"/>
      <c r="D53" s="529"/>
      <c r="E53" s="529"/>
      <c r="F53" s="529"/>
      <c r="G53" s="529"/>
      <c r="H53" s="529"/>
      <c r="I53" s="529"/>
      <c r="J53" s="529"/>
      <c r="K53" s="529"/>
    </row>
    <row r="54" spans="1:5" s="210" customFormat="1" ht="6.75" customHeight="1">
      <c r="A54" s="44"/>
      <c r="C54" s="29"/>
      <c r="E54" s="267"/>
    </row>
    <row r="55" spans="1:11" s="210" customFormat="1" ht="18" customHeight="1">
      <c r="A55" s="44"/>
      <c r="B55" s="536" t="s">
        <v>549</v>
      </c>
      <c r="C55" s="536"/>
      <c r="D55" s="536"/>
      <c r="E55" s="536"/>
      <c r="F55" s="536"/>
      <c r="G55" s="536"/>
      <c r="H55" s="536"/>
      <c r="I55" s="536"/>
      <c r="J55" s="536"/>
      <c r="K55" s="536"/>
    </row>
    <row r="56" spans="1:11" s="210" customFormat="1" ht="27.75" customHeight="1">
      <c r="A56" s="44"/>
      <c r="B56" s="527" t="s">
        <v>545</v>
      </c>
      <c r="C56" s="527"/>
      <c r="D56" s="527"/>
      <c r="E56" s="527"/>
      <c r="F56" s="527"/>
      <c r="G56" s="527"/>
      <c r="H56" s="527"/>
      <c r="I56" s="527"/>
      <c r="J56" s="527"/>
      <c r="K56" s="527"/>
    </row>
    <row r="57" spans="1:6" s="210" customFormat="1" ht="18" customHeight="1">
      <c r="A57" s="44"/>
      <c r="B57" s="19"/>
      <c r="C57" s="19"/>
      <c r="E57" s="267"/>
      <c r="F57" s="190"/>
    </row>
    <row r="58" spans="1:11" s="210" customFormat="1" ht="18" customHeight="1">
      <c r="A58" s="44"/>
      <c r="B58" s="533"/>
      <c r="C58" s="533"/>
      <c r="D58" s="533"/>
      <c r="E58" s="533"/>
      <c r="F58" s="533"/>
      <c r="G58" s="533"/>
      <c r="H58" s="533"/>
      <c r="I58" s="533"/>
      <c r="J58" s="533"/>
      <c r="K58" s="533"/>
    </row>
    <row r="59" spans="1:11" s="210" customFormat="1" ht="18" customHeight="1">
      <c r="A59" s="44"/>
      <c r="B59" s="533"/>
      <c r="C59" s="533"/>
      <c r="D59" s="533"/>
      <c r="E59" s="533"/>
      <c r="F59" s="533"/>
      <c r="G59" s="533"/>
      <c r="H59" s="533"/>
      <c r="I59" s="533"/>
      <c r="J59" s="533"/>
      <c r="K59" s="533"/>
    </row>
    <row r="60" spans="1:11" s="210" customFormat="1" ht="18" customHeight="1">
      <c r="A60" s="44"/>
      <c r="B60" s="524" t="s">
        <v>76</v>
      </c>
      <c r="C60" s="524"/>
      <c r="D60" s="524"/>
      <c r="E60" s="524"/>
      <c r="F60" s="524"/>
      <c r="G60" s="524"/>
      <c r="H60" s="524"/>
      <c r="I60" s="524"/>
      <c r="J60" s="524"/>
      <c r="K60" s="524"/>
    </row>
    <row r="61" spans="1:14" s="210" customFormat="1" ht="18" customHeight="1">
      <c r="A61" s="44"/>
      <c r="B61" s="39"/>
      <c r="C61" s="39"/>
      <c r="D61" s="193"/>
      <c r="E61" s="193"/>
      <c r="F61" s="193"/>
      <c r="G61" s="193"/>
      <c r="H61" s="193"/>
      <c r="I61" s="193"/>
      <c r="J61" s="193"/>
      <c r="K61" s="193"/>
      <c r="L61" s="193"/>
      <c r="M61" s="193"/>
      <c r="N61" s="193"/>
    </row>
    <row r="62" spans="1:14" s="210" customFormat="1" ht="18" customHeight="1">
      <c r="A62" s="44"/>
      <c r="B62" s="193"/>
      <c r="C62" s="193"/>
      <c r="D62" s="117"/>
      <c r="E62" s="117"/>
      <c r="F62" s="117"/>
      <c r="G62" s="117"/>
      <c r="H62" s="118" t="s">
        <v>585</v>
      </c>
      <c r="I62" s="117"/>
      <c r="J62" s="118" t="s">
        <v>587</v>
      </c>
      <c r="K62" s="193"/>
      <c r="L62" s="193"/>
      <c r="M62" s="193"/>
      <c r="N62" s="193"/>
    </row>
    <row r="63" spans="1:14" s="210" customFormat="1" ht="18" customHeight="1">
      <c r="A63" s="44"/>
      <c r="B63" s="193"/>
      <c r="C63" s="193"/>
      <c r="D63" s="193"/>
      <c r="E63" s="193"/>
      <c r="F63" s="193"/>
      <c r="G63" s="193"/>
      <c r="H63" s="119" t="s">
        <v>99</v>
      </c>
      <c r="I63" s="116"/>
      <c r="J63" s="119" t="s">
        <v>99</v>
      </c>
      <c r="K63" s="193"/>
      <c r="L63" s="193"/>
      <c r="M63" s="193"/>
      <c r="N63" s="193"/>
    </row>
    <row r="64" spans="1:14" s="210" customFormat="1" ht="18" customHeight="1">
      <c r="A64" s="44">
        <v>41</v>
      </c>
      <c r="B64" s="193" t="s">
        <v>218</v>
      </c>
      <c r="C64" s="193"/>
      <c r="D64" s="193"/>
      <c r="E64" s="193"/>
      <c r="F64" s="193"/>
      <c r="G64" s="193"/>
      <c r="H64" s="116">
        <f>SUMIF('تراز آزمایشی'!H3:H1000,A64,'تراز آزمایشی'!K3:K1000)</f>
        <v>0</v>
      </c>
      <c r="I64" s="116"/>
      <c r="J64" s="116"/>
      <c r="K64" s="193"/>
      <c r="L64" s="193"/>
      <c r="M64" s="193"/>
      <c r="N64" s="193"/>
    </row>
    <row r="65" spans="1:14" s="210" customFormat="1" ht="18" customHeight="1">
      <c r="A65" s="44">
        <v>42</v>
      </c>
      <c r="B65" s="39" t="s">
        <v>221</v>
      </c>
      <c r="C65" s="193"/>
      <c r="D65" s="193"/>
      <c r="E65" s="193"/>
      <c r="F65" s="193"/>
      <c r="G65" s="193"/>
      <c r="H65" s="116">
        <f>SUMIF('تراز آزمایشی'!$H$3:$H$1000,A65,'تراز آزمایشی'!$K$3:$K$1000)</f>
        <v>0</v>
      </c>
      <c r="I65" s="116"/>
      <c r="J65" s="116"/>
      <c r="K65" s="193"/>
      <c r="L65" s="193"/>
      <c r="M65" s="193"/>
      <c r="N65" s="193"/>
    </row>
    <row r="66" spans="1:14" s="210" customFormat="1" ht="18" customHeight="1">
      <c r="A66" s="44">
        <v>43</v>
      </c>
      <c r="B66" s="193" t="s">
        <v>219</v>
      </c>
      <c r="C66" s="193"/>
      <c r="D66" s="193"/>
      <c r="E66" s="193"/>
      <c r="F66" s="193"/>
      <c r="G66" s="193"/>
      <c r="H66" s="116">
        <f>SUMIF('تراز آزمایشی'!$H$3:$H$1000,A66,'تراز آزمایشی'!$K$3:$K$1000)</f>
        <v>0</v>
      </c>
      <c r="I66" s="116"/>
      <c r="J66" s="116"/>
      <c r="K66" s="193"/>
      <c r="L66" s="193"/>
      <c r="M66" s="193"/>
      <c r="N66" s="193"/>
    </row>
    <row r="67" spans="1:14" s="210" customFormat="1" ht="18" customHeight="1">
      <c r="A67" s="44">
        <v>44</v>
      </c>
      <c r="B67" s="193" t="s">
        <v>220</v>
      </c>
      <c r="C67" s="193"/>
      <c r="D67" s="193"/>
      <c r="E67" s="193"/>
      <c r="F67" s="193"/>
      <c r="G67" s="193"/>
      <c r="H67" s="116">
        <f>SUMIF('تراز آزمایشی'!$H$3:$H$1000,A67,'تراز آزمایشی'!$K$3:$K$1000)</f>
        <v>0</v>
      </c>
      <c r="I67" s="116"/>
      <c r="J67" s="116"/>
      <c r="K67" s="193"/>
      <c r="L67" s="193"/>
      <c r="M67" s="193"/>
      <c r="N67" s="193"/>
    </row>
    <row r="68" spans="1:14" s="210" customFormat="1" ht="18" customHeight="1" thickBot="1">
      <c r="A68" s="44">
        <v>4</v>
      </c>
      <c r="B68" s="39"/>
      <c r="C68" s="39"/>
      <c r="D68" s="193"/>
      <c r="E68" s="193"/>
      <c r="F68" s="193"/>
      <c r="G68" s="193"/>
      <c r="H68" s="123">
        <f>SUM(H64:H67)</f>
        <v>0</v>
      </c>
      <c r="I68" s="124"/>
      <c r="J68" s="123">
        <f>SUM(J64:J67)</f>
        <v>0</v>
      </c>
      <c r="K68" s="193"/>
      <c r="L68" s="193"/>
      <c r="M68" s="122"/>
      <c r="N68" s="122"/>
    </row>
    <row r="69" spans="1:14" s="210" customFormat="1" ht="18" customHeight="1" thickTop="1">
      <c r="A69" s="44"/>
      <c r="B69" s="103"/>
      <c r="C69" s="103"/>
      <c r="D69" s="193"/>
      <c r="E69" s="193"/>
      <c r="F69" s="193"/>
      <c r="G69" s="193"/>
      <c r="H69" s="193"/>
      <c r="I69" s="193"/>
      <c r="J69" s="193"/>
      <c r="K69" s="193"/>
      <c r="L69" s="193"/>
      <c r="M69" s="193"/>
      <c r="N69" s="193"/>
    </row>
    <row r="70" spans="1:14" s="210" customFormat="1" ht="18" customHeight="1">
      <c r="A70" s="44"/>
      <c r="B70" s="543" t="s">
        <v>572</v>
      </c>
      <c r="C70" s="543"/>
      <c r="D70" s="543"/>
      <c r="E70" s="543"/>
      <c r="F70" s="543"/>
      <c r="G70" s="543"/>
      <c r="H70" s="543"/>
      <c r="I70" s="543"/>
      <c r="J70" s="543"/>
      <c r="K70" s="543"/>
      <c r="L70" s="193"/>
      <c r="M70" s="193"/>
      <c r="N70" s="193"/>
    </row>
    <row r="71" spans="1:14" s="210" customFormat="1" ht="18" customHeight="1" hidden="1">
      <c r="A71" s="44"/>
      <c r="B71" s="39"/>
      <c r="C71" s="39"/>
      <c r="D71" s="39"/>
      <c r="E71" s="39"/>
      <c r="F71" s="39"/>
      <c r="G71" s="39"/>
      <c r="H71" s="39"/>
      <c r="I71" s="39"/>
      <c r="J71" s="39"/>
      <c r="K71" s="39"/>
      <c r="L71" s="193"/>
      <c r="M71" s="193"/>
      <c r="N71" s="193"/>
    </row>
    <row r="72" spans="1:14" s="210" customFormat="1" ht="18" customHeight="1" hidden="1">
      <c r="A72" s="44"/>
      <c r="B72" s="39"/>
      <c r="C72" s="39"/>
      <c r="D72" s="39"/>
      <c r="E72" s="39"/>
      <c r="F72" s="39"/>
      <c r="G72" s="39"/>
      <c r="H72" s="39"/>
      <c r="I72" s="39"/>
      <c r="J72" s="39"/>
      <c r="K72" s="39"/>
      <c r="L72" s="193"/>
      <c r="M72" s="193"/>
      <c r="N72" s="193"/>
    </row>
    <row r="73" spans="5:14" s="210" customFormat="1" ht="18" customHeight="1" hidden="1">
      <c r="E73" s="267"/>
      <c r="L73" s="193"/>
      <c r="M73" s="193"/>
      <c r="N73" s="193"/>
    </row>
    <row r="74" spans="5:14" s="210" customFormat="1" ht="18" customHeight="1" hidden="1">
      <c r="E74" s="267"/>
      <c r="L74" s="193"/>
      <c r="M74" s="193"/>
      <c r="N74" s="193"/>
    </row>
    <row r="75" spans="5:14" s="210" customFormat="1" ht="18" customHeight="1" hidden="1">
      <c r="E75" s="267"/>
      <c r="L75" s="193"/>
      <c r="M75" s="193"/>
      <c r="N75" s="193"/>
    </row>
    <row r="76" spans="5:14" s="210" customFormat="1" ht="18" customHeight="1" hidden="1">
      <c r="E76" s="267"/>
      <c r="L76" s="193"/>
      <c r="M76" s="193"/>
      <c r="N76" s="193"/>
    </row>
    <row r="77" spans="5:14" s="210" customFormat="1" ht="18" customHeight="1">
      <c r="E77" s="267"/>
      <c r="L77" s="193"/>
      <c r="M77" s="193"/>
      <c r="N77" s="193"/>
    </row>
    <row r="78" spans="5:14" s="210" customFormat="1" ht="18" customHeight="1">
      <c r="E78" s="267"/>
      <c r="L78" s="193"/>
      <c r="M78" s="193"/>
      <c r="N78" s="193"/>
    </row>
    <row r="79" spans="1:14" s="210" customFormat="1" ht="18" customHeight="1">
      <c r="A79" s="44"/>
      <c r="B79" s="524" t="s">
        <v>222</v>
      </c>
      <c r="C79" s="524"/>
      <c r="D79" s="524"/>
      <c r="E79" s="524"/>
      <c r="F79" s="524"/>
      <c r="G79" s="524"/>
      <c r="H79" s="524"/>
      <c r="I79" s="524"/>
      <c r="J79" s="524"/>
      <c r="K79" s="524"/>
      <c r="L79" s="193"/>
      <c r="M79" s="193"/>
      <c r="N79" s="193"/>
    </row>
    <row r="80" spans="1:14" s="210" customFormat="1" ht="18" customHeight="1">
      <c r="A80" s="44"/>
      <c r="B80" s="39"/>
      <c r="C80" s="39"/>
      <c r="D80" s="39"/>
      <c r="E80" s="39"/>
      <c r="F80" s="39"/>
      <c r="G80" s="39"/>
      <c r="H80" s="39"/>
      <c r="I80" s="39"/>
      <c r="J80" s="39"/>
      <c r="K80" s="39"/>
      <c r="L80" s="193"/>
      <c r="M80" s="193"/>
      <c r="N80" s="193"/>
    </row>
    <row r="81" spans="1:14" s="210" customFormat="1" ht="18" customHeight="1">
      <c r="A81" s="44"/>
      <c r="B81" s="39"/>
      <c r="C81" s="39"/>
      <c r="D81" s="39"/>
      <c r="E81" s="39"/>
      <c r="F81" s="39"/>
      <c r="G81" s="39"/>
      <c r="H81" s="118" t="s">
        <v>585</v>
      </c>
      <c r="I81" s="117"/>
      <c r="J81" s="118" t="s">
        <v>587</v>
      </c>
      <c r="K81" s="39"/>
      <c r="L81" s="193"/>
      <c r="M81" s="193"/>
      <c r="N81" s="193"/>
    </row>
    <row r="82" spans="1:14" s="210" customFormat="1" ht="18" customHeight="1">
      <c r="A82" s="44"/>
      <c r="B82" s="39"/>
      <c r="C82" s="39"/>
      <c r="D82" s="39"/>
      <c r="E82" s="39"/>
      <c r="F82" s="39"/>
      <c r="G82" s="39"/>
      <c r="H82" s="119" t="s">
        <v>99</v>
      </c>
      <c r="I82" s="116"/>
      <c r="J82" s="119" t="s">
        <v>99</v>
      </c>
      <c r="K82" s="39"/>
      <c r="L82" s="193"/>
      <c r="M82" s="193"/>
      <c r="N82" s="193"/>
    </row>
    <row r="83" spans="1:14" s="210" customFormat="1" ht="18" customHeight="1">
      <c r="A83" s="44"/>
      <c r="B83" s="39" t="s">
        <v>223</v>
      </c>
      <c r="C83" s="39"/>
      <c r="D83" s="39"/>
      <c r="E83" s="39"/>
      <c r="F83" s="39"/>
      <c r="G83" s="39"/>
      <c r="H83" s="39"/>
      <c r="I83" s="39"/>
      <c r="J83" s="39"/>
      <c r="K83" s="39"/>
      <c r="L83" s="193"/>
      <c r="M83" s="193"/>
      <c r="N83" s="193"/>
    </row>
    <row r="84" spans="1:14" s="210" customFormat="1" ht="18" customHeight="1">
      <c r="A84" s="44">
        <v>51</v>
      </c>
      <c r="B84" s="39" t="s">
        <v>625</v>
      </c>
      <c r="C84" s="39"/>
      <c r="D84" s="39"/>
      <c r="E84" s="39"/>
      <c r="F84" s="39"/>
      <c r="G84" s="39"/>
      <c r="H84" s="116">
        <f>SUMIF('تراز آزمایشی'!$H$3:$H$1000,A84,'تراز آزمایشی'!$K$3:$K$1000)</f>
        <v>0</v>
      </c>
      <c r="I84" s="116"/>
      <c r="J84" s="116"/>
      <c r="K84" s="39"/>
      <c r="L84" s="193"/>
      <c r="M84" s="193"/>
      <c r="N84" s="193"/>
    </row>
    <row r="85" spans="1:14" s="210" customFormat="1" ht="18" customHeight="1">
      <c r="A85" s="44">
        <v>52</v>
      </c>
      <c r="B85" s="39" t="s">
        <v>224</v>
      </c>
      <c r="C85" s="39"/>
      <c r="D85" s="39"/>
      <c r="E85" s="39"/>
      <c r="F85" s="39"/>
      <c r="G85" s="39"/>
      <c r="H85" s="116">
        <f>SUMIF('تراز آزمایشی'!$H$3:$H$1000,A85,'تراز آزمایشی'!$K$3:$K$1000)</f>
        <v>0</v>
      </c>
      <c r="I85" s="116"/>
      <c r="J85" s="116"/>
      <c r="K85" s="39"/>
      <c r="L85" s="193"/>
      <c r="M85" s="193"/>
      <c r="N85" s="193"/>
    </row>
    <row r="86" spans="1:14" s="210" customFormat="1" ht="18" customHeight="1">
      <c r="A86" s="44"/>
      <c r="B86" s="39"/>
      <c r="C86" s="39"/>
      <c r="D86" s="39"/>
      <c r="E86" s="39"/>
      <c r="F86" s="39"/>
      <c r="G86" s="39"/>
      <c r="H86" s="125">
        <f>SUM(H84:H85)</f>
        <v>0</v>
      </c>
      <c r="I86" s="115"/>
      <c r="J86" s="125">
        <f>SUM(J84:J85)</f>
        <v>0</v>
      </c>
      <c r="K86" s="39"/>
      <c r="L86" s="193"/>
      <c r="M86" s="193"/>
      <c r="N86" s="193"/>
    </row>
    <row r="87" spans="1:14" s="210" customFormat="1" ht="18" customHeight="1">
      <c r="A87" s="44"/>
      <c r="B87" s="39" t="s">
        <v>626</v>
      </c>
      <c r="C87" s="39"/>
      <c r="D87" s="39"/>
      <c r="E87" s="39"/>
      <c r="F87" s="39"/>
      <c r="G87" s="39"/>
      <c r="H87" s="270">
        <f>'سرمایه گذاری کوتاه مدت'!J13</f>
        <v>0</v>
      </c>
      <c r="I87" s="116"/>
      <c r="J87" s="270"/>
      <c r="K87" s="39"/>
      <c r="L87" s="193"/>
      <c r="M87" s="193"/>
      <c r="N87" s="193"/>
    </row>
    <row r="88" spans="1:14" s="210" customFormat="1" ht="22.5" customHeight="1">
      <c r="A88" s="44"/>
      <c r="B88" s="39" t="s">
        <v>356</v>
      </c>
      <c r="C88" s="39"/>
      <c r="D88" s="39"/>
      <c r="E88" s="39"/>
      <c r="F88" s="39"/>
      <c r="G88" s="39"/>
      <c r="H88" s="116">
        <f>SUM(H86:H87)</f>
        <v>0</v>
      </c>
      <c r="I88" s="116"/>
      <c r="J88" s="116">
        <f>SUM(J86:J87)</f>
        <v>0</v>
      </c>
      <c r="K88" s="39"/>
      <c r="L88" s="193"/>
      <c r="M88" s="193"/>
      <c r="N88" s="193"/>
    </row>
    <row r="89" spans="1:14" s="210" customFormat="1" ht="18" customHeight="1">
      <c r="A89" s="44">
        <v>53</v>
      </c>
      <c r="B89" s="39" t="s">
        <v>226</v>
      </c>
      <c r="C89" s="39"/>
      <c r="D89" s="39"/>
      <c r="E89" s="39"/>
      <c r="F89" s="39"/>
      <c r="G89" s="39"/>
      <c r="H89" s="116">
        <f>SUMIF('تراز آزمایشی'!$H$3:$H$1000,A89,'تراز آزمایشی'!$K$3:$K$1000)</f>
        <v>0</v>
      </c>
      <c r="I89" s="116"/>
      <c r="J89" s="116"/>
      <c r="K89" s="39"/>
      <c r="L89" s="193"/>
      <c r="M89" s="193"/>
      <c r="N89" s="193"/>
    </row>
    <row r="90" spans="1:14" s="210" customFormat="1" ht="18" customHeight="1" thickBot="1">
      <c r="A90" s="44">
        <v>5</v>
      </c>
      <c r="B90" s="39"/>
      <c r="C90" s="39"/>
      <c r="D90" s="39"/>
      <c r="E90" s="39"/>
      <c r="F90" s="39"/>
      <c r="G90" s="39"/>
      <c r="H90" s="126">
        <f>SUM(H88:H89)</f>
        <v>0</v>
      </c>
      <c r="I90" s="39"/>
      <c r="J90" s="126">
        <f>SUM(J88:J89)</f>
        <v>0</v>
      </c>
      <c r="K90" s="39"/>
      <c r="L90" s="193"/>
      <c r="M90" s="193"/>
      <c r="N90" s="193"/>
    </row>
    <row r="91" spans="1:14" s="210" customFormat="1" ht="18" customHeight="1" thickTop="1">
      <c r="A91" s="44"/>
      <c r="B91" s="39"/>
      <c r="C91" s="39"/>
      <c r="D91" s="39"/>
      <c r="E91" s="39"/>
      <c r="F91" s="39"/>
      <c r="G91" s="39"/>
      <c r="H91" s="183"/>
      <c r="I91" s="39"/>
      <c r="J91" s="183"/>
      <c r="K91" s="39"/>
      <c r="L91" s="193"/>
      <c r="M91" s="193"/>
      <c r="N91" s="193"/>
    </row>
    <row r="92" spans="1:14" s="210" customFormat="1" ht="18" customHeight="1">
      <c r="A92" s="44"/>
      <c r="B92" s="39"/>
      <c r="C92" s="39"/>
      <c r="D92" s="39"/>
      <c r="E92" s="39"/>
      <c r="F92" s="39"/>
      <c r="G92" s="39"/>
      <c r="H92" s="39"/>
      <c r="I92" s="39"/>
      <c r="J92" s="39"/>
      <c r="K92" s="39"/>
      <c r="L92" s="193"/>
      <c r="M92" s="193"/>
      <c r="N92" s="193"/>
    </row>
    <row r="93" spans="1:14" s="210" customFormat="1" ht="18" customHeight="1">
      <c r="A93" s="44"/>
      <c r="B93" s="39" t="s">
        <v>359</v>
      </c>
      <c r="C93" s="39"/>
      <c r="D93" s="39"/>
      <c r="E93" s="39"/>
      <c r="F93" s="39"/>
      <c r="G93" s="39"/>
      <c r="H93" s="39"/>
      <c r="I93" s="39"/>
      <c r="J93" s="39"/>
      <c r="K93" s="39"/>
      <c r="L93" s="193"/>
      <c r="M93" s="193"/>
      <c r="N93" s="193"/>
    </row>
    <row r="94" spans="1:14" s="210" customFormat="1" ht="18" customHeight="1">
      <c r="A94" s="44"/>
      <c r="B94" s="145"/>
      <c r="C94" s="271"/>
      <c r="D94" s="145"/>
      <c r="E94" s="336"/>
      <c r="F94" s="145"/>
      <c r="G94" s="279"/>
      <c r="H94" s="145"/>
      <c r="I94" s="279"/>
      <c r="J94" s="145"/>
      <c r="K94" s="39"/>
      <c r="L94" s="193"/>
      <c r="M94" s="193"/>
      <c r="N94" s="193"/>
    </row>
    <row r="95" spans="1:14" s="210" customFormat="1" ht="18" customHeight="1">
      <c r="A95" s="44"/>
      <c r="B95" s="127"/>
      <c r="C95" s="127"/>
      <c r="D95" s="127"/>
      <c r="E95" s="127"/>
      <c r="F95" s="127"/>
      <c r="G95" s="127"/>
      <c r="H95" s="127"/>
      <c r="I95" s="127"/>
      <c r="J95" s="127"/>
      <c r="K95" s="39"/>
      <c r="L95" s="193"/>
      <c r="M95" s="193"/>
      <c r="N95" s="193"/>
    </row>
    <row r="96" spans="1:14" s="210" customFormat="1" ht="18" customHeight="1">
      <c r="A96" s="44"/>
      <c r="B96" s="39"/>
      <c r="C96" s="39"/>
      <c r="D96" s="127"/>
      <c r="E96" s="39"/>
      <c r="F96" s="127"/>
      <c r="G96" s="39"/>
      <c r="H96" s="127"/>
      <c r="I96" s="39"/>
      <c r="J96" s="127"/>
      <c r="K96" s="39"/>
      <c r="L96" s="193"/>
      <c r="M96" s="193"/>
      <c r="N96" s="193"/>
    </row>
    <row r="97" spans="1:14" s="210" customFormat="1" ht="18" customHeight="1">
      <c r="A97" s="44"/>
      <c r="B97" s="534"/>
      <c r="C97" s="534"/>
      <c r="D97" s="534"/>
      <c r="E97" s="534"/>
      <c r="F97" s="534"/>
      <c r="G97" s="534"/>
      <c r="H97" s="534"/>
      <c r="I97" s="534"/>
      <c r="J97" s="534"/>
      <c r="K97" s="193"/>
      <c r="L97" s="193"/>
      <c r="M97" s="193"/>
      <c r="N97" s="193"/>
    </row>
    <row r="98" spans="1:14" s="210" customFormat="1" ht="18" customHeight="1">
      <c r="A98" s="44"/>
      <c r="B98" s="98"/>
      <c r="C98" s="98"/>
      <c r="D98" s="98"/>
      <c r="E98" s="98"/>
      <c r="F98" s="98"/>
      <c r="G98" s="98"/>
      <c r="H98" s="98"/>
      <c r="I98" s="98"/>
      <c r="J98" s="98"/>
      <c r="K98" s="98"/>
      <c r="L98" s="193"/>
      <c r="M98" s="193"/>
      <c r="N98" s="193"/>
    </row>
    <row r="99" spans="1:14" s="210" customFormat="1" ht="18" customHeight="1">
      <c r="A99" s="44"/>
      <c r="B99" s="98"/>
      <c r="C99" s="98"/>
      <c r="D99" s="98"/>
      <c r="E99" s="98"/>
      <c r="F99" s="98"/>
      <c r="G99" s="98"/>
      <c r="H99" s="98"/>
      <c r="I99" s="98"/>
      <c r="J99" s="98"/>
      <c r="K99" s="98"/>
      <c r="L99" s="193"/>
      <c r="M99" s="193"/>
      <c r="N99" s="193"/>
    </row>
    <row r="100" spans="1:14" s="210" customFormat="1" ht="18" customHeight="1">
      <c r="A100" s="44"/>
      <c r="B100" s="98"/>
      <c r="C100" s="98"/>
      <c r="D100" s="98"/>
      <c r="E100" s="98"/>
      <c r="F100" s="98"/>
      <c r="G100" s="98"/>
      <c r="H100" s="98"/>
      <c r="I100" s="98"/>
      <c r="J100" s="98"/>
      <c r="K100" s="98"/>
      <c r="L100" s="193"/>
      <c r="M100" s="193"/>
      <c r="N100" s="193"/>
    </row>
    <row r="101" spans="1:14" s="210" customFormat="1" ht="18" customHeight="1">
      <c r="A101" s="44"/>
      <c r="B101" s="549"/>
      <c r="C101" s="549"/>
      <c r="D101" s="549"/>
      <c r="E101" s="549"/>
      <c r="F101" s="549"/>
      <c r="G101" s="549"/>
      <c r="H101" s="549"/>
      <c r="I101" s="549"/>
      <c r="J101" s="549"/>
      <c r="K101" s="549"/>
      <c r="L101" s="193"/>
      <c r="M101" s="193"/>
      <c r="N101" s="193"/>
    </row>
    <row r="102" spans="1:14" s="210" customFormat="1" ht="18" customHeight="1">
      <c r="A102" s="44"/>
      <c r="B102" s="535" t="s">
        <v>232</v>
      </c>
      <c r="C102" s="535"/>
      <c r="D102" s="535"/>
      <c r="E102" s="535"/>
      <c r="F102" s="535"/>
      <c r="G102" s="535"/>
      <c r="H102" s="535"/>
      <c r="I102" s="535"/>
      <c r="J102" s="535"/>
      <c r="K102" s="535"/>
      <c r="L102" s="193"/>
      <c r="M102" s="193"/>
      <c r="N102" s="193"/>
    </row>
    <row r="103" spans="1:14" s="210" customFormat="1" ht="18" customHeight="1">
      <c r="A103" s="44"/>
      <c r="B103" s="543" t="s">
        <v>77</v>
      </c>
      <c r="C103" s="543"/>
      <c r="D103" s="543"/>
      <c r="E103" s="543"/>
      <c r="F103" s="543"/>
      <c r="G103" s="543"/>
      <c r="H103" s="543"/>
      <c r="I103" s="543"/>
      <c r="J103" s="543"/>
      <c r="K103" s="543"/>
      <c r="L103" s="193"/>
      <c r="M103" s="193"/>
      <c r="N103" s="193"/>
    </row>
    <row r="104" spans="1:14" s="210" customFormat="1" ht="18" customHeight="1">
      <c r="A104" s="44"/>
      <c r="B104" s="193"/>
      <c r="C104" s="193"/>
      <c r="D104" s="274"/>
      <c r="E104" s="274"/>
      <c r="F104" s="324" t="s">
        <v>586</v>
      </c>
      <c r="G104" s="325"/>
      <c r="H104" s="326"/>
      <c r="I104" s="327"/>
      <c r="J104" s="324" t="s">
        <v>587</v>
      </c>
      <c r="K104" s="193"/>
      <c r="L104" s="193"/>
      <c r="M104" s="193"/>
      <c r="N104" s="193"/>
    </row>
    <row r="105" spans="1:14" s="210" customFormat="1" ht="24.75" customHeight="1">
      <c r="A105" s="44"/>
      <c r="B105" s="193"/>
      <c r="C105" s="193"/>
      <c r="D105" s="321" t="s">
        <v>158</v>
      </c>
      <c r="E105" s="322"/>
      <c r="F105" s="323" t="s">
        <v>559</v>
      </c>
      <c r="G105" s="322"/>
      <c r="H105" s="321" t="s">
        <v>157</v>
      </c>
      <c r="I105" s="322"/>
      <c r="J105" s="321" t="s">
        <v>560</v>
      </c>
      <c r="K105" s="193"/>
      <c r="L105" s="193"/>
      <c r="M105" s="193"/>
      <c r="N105" s="193"/>
    </row>
    <row r="106" spans="1:14" s="210" customFormat="1" ht="18" customHeight="1">
      <c r="A106" s="44"/>
      <c r="B106" s="193"/>
      <c r="C106" s="193"/>
      <c r="D106" s="119" t="s">
        <v>99</v>
      </c>
      <c r="E106" s="116"/>
      <c r="F106" s="119" t="s">
        <v>99</v>
      </c>
      <c r="G106" s="116"/>
      <c r="H106" s="119" t="s">
        <v>99</v>
      </c>
      <c r="I106" s="116"/>
      <c r="J106" s="119" t="s">
        <v>99</v>
      </c>
      <c r="K106" s="193"/>
      <c r="L106" s="193"/>
      <c r="M106" s="193"/>
      <c r="N106" s="193"/>
    </row>
    <row r="107" spans="1:14" s="210" customFormat="1" ht="18" customHeight="1">
      <c r="A107" s="44"/>
      <c r="B107" s="108" t="s">
        <v>78</v>
      </c>
      <c r="C107" s="40"/>
      <c r="D107" s="199"/>
      <c r="E107" s="199"/>
      <c r="F107" s="199"/>
      <c r="G107" s="199"/>
      <c r="H107" s="199"/>
      <c r="I107" s="199"/>
      <c r="J107" s="199"/>
      <c r="K107" s="193"/>
      <c r="L107" s="193"/>
      <c r="M107" s="193"/>
      <c r="N107" s="193"/>
    </row>
    <row r="108" spans="1:14" s="210" customFormat="1" ht="18" customHeight="1">
      <c r="A108" s="44">
        <v>61</v>
      </c>
      <c r="B108" s="39" t="s">
        <v>233</v>
      </c>
      <c r="C108" s="39"/>
      <c r="D108" s="130">
        <f>SUMIF('تراز آزمایشی'!$H$3:$H$1000,A108,'تراز آزمایشی'!$K$3:$K$1000)-SUMIF('تراز آزمایشی'!$H$3:$H$1000,A108,'تراز آزمایشی'!$L$3:$L$1000)</f>
        <v>0</v>
      </c>
      <c r="E108" s="428">
        <v>611</v>
      </c>
      <c r="F108" s="130">
        <f>SUMIF('تراز آزمایشی'!$H$3:$H$1000,E108,'تراز آزمایشی'!$L$3:$L$1000)</f>
        <v>0</v>
      </c>
      <c r="G108" s="130"/>
      <c r="H108" s="137">
        <f>D108-F108</f>
        <v>0</v>
      </c>
      <c r="I108" s="131"/>
      <c r="J108" s="137"/>
      <c r="K108" s="193"/>
      <c r="L108" s="193"/>
      <c r="M108" s="193"/>
      <c r="N108" s="193"/>
    </row>
    <row r="109" spans="1:14" s="210" customFormat="1" ht="18" customHeight="1">
      <c r="A109" s="44">
        <v>62</v>
      </c>
      <c r="B109" s="39" t="s">
        <v>82</v>
      </c>
      <c r="C109" s="39"/>
      <c r="D109" s="130">
        <f>SUMIF('تراز آزمایشی'!$H$3:$H$1000,A109,'تراز آزمایشی'!$K$3:$K$1000)-SUMIF('تراز آزمایشی'!$H$3:$H$1000,A109,'تراز آزمایشی'!$L$3:$L$1000)</f>
        <v>0</v>
      </c>
      <c r="E109" s="428">
        <v>612</v>
      </c>
      <c r="F109" s="130">
        <f>SUMIF('تراز آزمایشی'!$H$3:$H$1000,E109,'تراز آزمایشی'!$L$3:$L$1000)</f>
        <v>0</v>
      </c>
      <c r="G109" s="130"/>
      <c r="H109" s="137">
        <f>D109-F109</f>
        <v>0</v>
      </c>
      <c r="I109" s="131"/>
      <c r="J109" s="137"/>
      <c r="K109" s="193"/>
      <c r="L109" s="193"/>
      <c r="M109" s="193"/>
      <c r="N109" s="193"/>
    </row>
    <row r="110" spans="1:14" s="210" customFormat="1" ht="18" customHeight="1">
      <c r="A110" s="44"/>
      <c r="B110" s="193"/>
      <c r="C110" s="193"/>
      <c r="D110" s="132">
        <f>SUM(D108:D109)</f>
        <v>0</v>
      </c>
      <c r="E110" s="428"/>
      <c r="F110" s="132">
        <f>SUM(F108:F109)</f>
        <v>0</v>
      </c>
      <c r="G110" s="130"/>
      <c r="H110" s="132">
        <f>SUM(H108:H109)</f>
        <v>0</v>
      </c>
      <c r="I110" s="131"/>
      <c r="J110" s="132">
        <f>SUM(J108:J108)</f>
        <v>0</v>
      </c>
      <c r="K110" s="193"/>
      <c r="L110" s="193"/>
      <c r="M110" s="193"/>
      <c r="N110" s="193"/>
    </row>
    <row r="111" spans="1:14" s="210" customFormat="1" ht="18" customHeight="1">
      <c r="A111" s="44"/>
      <c r="B111" s="108" t="s">
        <v>79</v>
      </c>
      <c r="C111" s="40"/>
      <c r="D111" s="199"/>
      <c r="E111" s="429"/>
      <c r="F111" s="199"/>
      <c r="G111" s="199"/>
      <c r="H111" s="199"/>
      <c r="I111" s="199"/>
      <c r="J111" s="199"/>
      <c r="K111" s="193"/>
      <c r="L111" s="193"/>
      <c r="M111" s="193"/>
      <c r="N111" s="193"/>
    </row>
    <row r="112" spans="1:14" s="210" customFormat="1" ht="18" customHeight="1">
      <c r="A112" s="44">
        <v>63</v>
      </c>
      <c r="B112" s="39" t="s">
        <v>233</v>
      </c>
      <c r="C112" s="39"/>
      <c r="D112" s="130">
        <f>SUMIF('تراز آزمایشی'!$H$3:$H$1000,A112,'تراز آزمایشی'!$K$3:$K$1000)-SUMIF('تراز آزمایشی'!$H$3:$H$1000,A112,'تراز آزمایشی'!$L$3:$L$1000)</f>
        <v>0</v>
      </c>
      <c r="E112" s="430">
        <v>613</v>
      </c>
      <c r="F112" s="130">
        <f>SUMIF('تراز آزمایشی'!$H$3:$H$1000,E112,'تراز آزمایشی'!$L$3:$L$1000)</f>
        <v>0</v>
      </c>
      <c r="G112" s="130"/>
      <c r="H112" s="137">
        <f>D112-F112</f>
        <v>0</v>
      </c>
      <c r="I112" s="131"/>
      <c r="J112" s="130"/>
      <c r="K112" s="193"/>
      <c r="L112" s="193"/>
      <c r="M112" s="193"/>
      <c r="N112" s="193"/>
    </row>
    <row r="113" spans="1:14" s="210" customFormat="1" ht="18" customHeight="1">
      <c r="A113" s="44">
        <v>64</v>
      </c>
      <c r="B113" s="39" t="s">
        <v>234</v>
      </c>
      <c r="C113" s="39"/>
      <c r="D113" s="130">
        <f>SUMIF('تراز آزمایشی'!$H$3:$H$1000,A113,'تراز آزمایشی'!$K$3:$K$1000)-SUMIF('تراز آزمایشی'!$H$3:$H$1000,A113,'تراز آزمایشی'!$L$3:$L$1000)</f>
        <v>0</v>
      </c>
      <c r="E113" s="430">
        <v>614</v>
      </c>
      <c r="F113" s="130">
        <f>SUMIF('تراز آزمایشی'!$H$3:$H$1000,E113,'تراز آزمایشی'!$L$3:$L$1000)</f>
        <v>0</v>
      </c>
      <c r="G113" s="130"/>
      <c r="H113" s="137">
        <f>D113-F113</f>
        <v>0</v>
      </c>
      <c r="I113" s="131"/>
      <c r="J113" s="130"/>
      <c r="K113" s="193"/>
      <c r="L113" s="193"/>
      <c r="M113" s="193"/>
      <c r="N113" s="193"/>
    </row>
    <row r="114" spans="1:14" s="210" customFormat="1" ht="18" customHeight="1">
      <c r="A114" s="44">
        <v>65</v>
      </c>
      <c r="B114" s="39" t="s">
        <v>360</v>
      </c>
      <c r="C114" s="39"/>
      <c r="D114" s="120">
        <f>SUMIF('تراز آزمایشی'!$H$3:$H$1000,A114,'تراز آزمایشی'!$K$3:$K$1000)-SUMIF('تراز آزمایشی'!$H$3:$H$1000,A114,'تراز آزمایشی'!$L$3:$L$1000)</f>
        <v>0</v>
      </c>
      <c r="E114" s="428">
        <v>615</v>
      </c>
      <c r="F114" s="120">
        <f>SUMIF('تراز آزمایشی'!$H$3:$H$1000,E114,'تراز آزمایشی'!$L$3:$L$1000)</f>
        <v>0</v>
      </c>
      <c r="G114" s="130"/>
      <c r="H114" s="120">
        <f>D114-F114</f>
        <v>0</v>
      </c>
      <c r="I114" s="131"/>
      <c r="J114" s="120"/>
      <c r="K114" s="193"/>
      <c r="L114" s="193"/>
      <c r="M114" s="193"/>
      <c r="N114" s="193"/>
    </row>
    <row r="115" spans="1:14" s="210" customFormat="1" ht="18" customHeight="1">
      <c r="A115" s="44"/>
      <c r="B115" s="193"/>
      <c r="C115" s="193"/>
      <c r="D115" s="120">
        <f>SUM(D112:D114)</f>
        <v>0</v>
      </c>
      <c r="E115" s="428"/>
      <c r="F115" s="120">
        <f>SUM(F112:F114)</f>
        <v>0</v>
      </c>
      <c r="G115" s="130"/>
      <c r="H115" s="120">
        <f>SUM(H112:H114)</f>
        <v>0</v>
      </c>
      <c r="I115" s="131"/>
      <c r="J115" s="120">
        <f>SUM(J112:J114)</f>
        <v>0</v>
      </c>
      <c r="K115" s="193"/>
      <c r="L115" s="193"/>
      <c r="M115" s="193"/>
      <c r="N115" s="193"/>
    </row>
    <row r="116" spans="1:14" s="210" customFormat="1" ht="18" customHeight="1" thickBot="1">
      <c r="A116" s="44">
        <v>6</v>
      </c>
      <c r="B116" s="193"/>
      <c r="C116" s="193"/>
      <c r="D116" s="133">
        <f>D110+D115</f>
        <v>0</v>
      </c>
      <c r="E116" s="428"/>
      <c r="F116" s="133">
        <f>F110+F115</f>
        <v>0</v>
      </c>
      <c r="G116" s="130"/>
      <c r="H116" s="133">
        <f>H110+H115</f>
        <v>0</v>
      </c>
      <c r="I116" s="131"/>
      <c r="J116" s="133">
        <f>J110+J115</f>
        <v>0</v>
      </c>
      <c r="K116" s="193"/>
      <c r="L116" s="193"/>
      <c r="M116" s="193"/>
      <c r="N116" s="193"/>
    </row>
    <row r="117" spans="1:14" s="210" customFormat="1" ht="18" customHeight="1" thickTop="1">
      <c r="A117" s="44"/>
      <c r="B117" s="39"/>
      <c r="C117" s="39"/>
      <c r="D117" s="193"/>
      <c r="E117" s="193"/>
      <c r="F117" s="193"/>
      <c r="G117" s="193"/>
      <c r="H117" s="193"/>
      <c r="I117" s="193"/>
      <c r="J117" s="193"/>
      <c r="K117" s="193"/>
      <c r="L117" s="193"/>
      <c r="M117" s="193"/>
      <c r="N117" s="193"/>
    </row>
    <row r="118" spans="1:14" s="210" customFormat="1" ht="18" customHeight="1" hidden="1">
      <c r="A118" s="44"/>
      <c r="B118" s="200"/>
      <c r="C118" s="200"/>
      <c r="D118" s="200"/>
      <c r="E118" s="200"/>
      <c r="F118" s="200"/>
      <c r="G118" s="200"/>
      <c r="H118" s="200"/>
      <c r="I118" s="200"/>
      <c r="J118" s="200"/>
      <c r="K118" s="200"/>
      <c r="L118" s="193"/>
      <c r="M118" s="193"/>
      <c r="N118" s="193"/>
    </row>
    <row r="119" spans="1:14" s="210" customFormat="1" ht="18" customHeight="1" hidden="1">
      <c r="A119" s="44"/>
      <c r="B119" s="109"/>
      <c r="C119" s="109"/>
      <c r="D119" s="193"/>
      <c r="E119" s="193"/>
      <c r="F119" s="193"/>
      <c r="G119" s="193"/>
      <c r="H119" s="193"/>
      <c r="I119" s="193"/>
      <c r="J119" s="193"/>
      <c r="K119" s="193"/>
      <c r="L119" s="193"/>
      <c r="M119" s="193"/>
      <c r="N119" s="193"/>
    </row>
    <row r="120" spans="1:14" s="210" customFormat="1" ht="18" customHeight="1">
      <c r="A120" s="44"/>
      <c r="B120" s="524" t="s">
        <v>235</v>
      </c>
      <c r="C120" s="524"/>
      <c r="D120" s="524"/>
      <c r="E120" s="524"/>
      <c r="F120" s="524"/>
      <c r="G120" s="524"/>
      <c r="H120" s="524"/>
      <c r="I120" s="524"/>
      <c r="J120" s="524"/>
      <c r="K120" s="524"/>
      <c r="L120" s="193"/>
      <c r="M120" s="193"/>
      <c r="N120" s="193"/>
    </row>
    <row r="121" spans="1:14" s="210" customFormat="1" ht="18" customHeight="1">
      <c r="A121" s="44"/>
      <c r="B121" s="543"/>
      <c r="C121" s="543"/>
      <c r="D121" s="543"/>
      <c r="E121" s="543"/>
      <c r="F121" s="543"/>
      <c r="G121" s="543"/>
      <c r="H121" s="543"/>
      <c r="I121" s="543"/>
      <c r="J121" s="543"/>
      <c r="K121" s="543"/>
      <c r="L121" s="193"/>
      <c r="M121" s="193"/>
      <c r="N121" s="193"/>
    </row>
    <row r="122" spans="1:14" s="210" customFormat="1" ht="18" customHeight="1">
      <c r="A122" s="44"/>
      <c r="B122" s="193"/>
      <c r="C122" s="193"/>
      <c r="D122" s="273"/>
      <c r="E122" s="273"/>
      <c r="F122" s="331" t="s">
        <v>585</v>
      </c>
      <c r="G122" s="332"/>
      <c r="H122" s="331"/>
      <c r="I122" s="333"/>
      <c r="J122" s="331" t="s">
        <v>587</v>
      </c>
      <c r="K122" s="193"/>
      <c r="L122" s="193"/>
      <c r="M122" s="193"/>
      <c r="N122" s="193"/>
    </row>
    <row r="123" spans="1:14" s="210" customFormat="1" ht="24.75" customHeight="1">
      <c r="A123" s="44"/>
      <c r="B123" s="193"/>
      <c r="C123" s="193"/>
      <c r="D123" s="328" t="s">
        <v>158</v>
      </c>
      <c r="E123" s="330"/>
      <c r="F123" s="329" t="s">
        <v>561</v>
      </c>
      <c r="G123" s="330"/>
      <c r="H123" s="328" t="s">
        <v>157</v>
      </c>
      <c r="I123" s="330"/>
      <c r="J123" s="328" t="s">
        <v>562</v>
      </c>
      <c r="K123" s="193"/>
      <c r="L123" s="193"/>
      <c r="M123" s="193"/>
      <c r="N123" s="193"/>
    </row>
    <row r="124" spans="1:14" s="210" customFormat="1" ht="18" customHeight="1">
      <c r="A124" s="44"/>
      <c r="B124" s="193"/>
      <c r="C124" s="193"/>
      <c r="D124" s="119" t="s">
        <v>99</v>
      </c>
      <c r="E124" s="119"/>
      <c r="F124" s="119" t="s">
        <v>99</v>
      </c>
      <c r="G124" s="119"/>
      <c r="H124" s="119" t="s">
        <v>99</v>
      </c>
      <c r="I124" s="119"/>
      <c r="J124" s="119" t="s">
        <v>99</v>
      </c>
      <c r="K124" s="193"/>
      <c r="L124" s="193"/>
      <c r="M124" s="193"/>
      <c r="N124" s="193"/>
    </row>
    <row r="125" spans="1:14" s="210" customFormat="1" ht="18" customHeight="1">
      <c r="A125" s="44">
        <v>71</v>
      </c>
      <c r="B125" s="39" t="s">
        <v>361</v>
      </c>
      <c r="C125" s="39"/>
      <c r="D125" s="130">
        <f>SUMIF('تراز آزمایشی'!$H$3:$H$1000,A125,'تراز آزمایشی'!$K$3:$K$1000)-SUMIF('تراز آزمایشی'!$H$3:$H$1000,A125,'تراز آزمایشی'!$L$3:$L$1000)</f>
        <v>0</v>
      </c>
      <c r="E125" s="428">
        <v>711</v>
      </c>
      <c r="F125" s="130">
        <f>SUMIF('تراز آزمایشی'!$H$3:$H$1000,E125,'تراز آزمایشی'!$L$3:$L$1000)</f>
        <v>0</v>
      </c>
      <c r="G125" s="130"/>
      <c r="H125" s="137">
        <f aca="true" t="shared" si="0" ref="H125:H131">D125-F125</f>
        <v>0</v>
      </c>
      <c r="I125" s="130"/>
      <c r="J125" s="130"/>
      <c r="K125" s="193"/>
      <c r="L125" s="193"/>
      <c r="M125" s="193"/>
      <c r="N125" s="193"/>
    </row>
    <row r="126" spans="1:14" s="210" customFormat="1" ht="18" customHeight="1">
      <c r="A126" s="44">
        <v>72</v>
      </c>
      <c r="B126" s="39" t="s">
        <v>80</v>
      </c>
      <c r="C126" s="39"/>
      <c r="D126" s="130">
        <f>SUMIF('تراز آزمایشی'!$H$3:$H$1000,A126,'تراز آزمایشی'!$K$3:$K$1000)-SUMIF('تراز آزمایشی'!$H$3:$H$1000,A126,'تراز آزمایشی'!$L$3:$L$1000)</f>
        <v>0</v>
      </c>
      <c r="E126" s="428">
        <v>712</v>
      </c>
      <c r="F126" s="130">
        <f>SUMIF('تراز آزمایشی'!$H$3:$H$1000,E126,'تراز آزمایشی'!$L$3:$L$1000)</f>
        <v>0</v>
      </c>
      <c r="G126" s="130"/>
      <c r="H126" s="137">
        <f t="shared" si="0"/>
        <v>0</v>
      </c>
      <c r="I126" s="130"/>
      <c r="J126" s="130"/>
      <c r="K126" s="193"/>
      <c r="L126" s="193"/>
      <c r="M126" s="193"/>
      <c r="N126" s="193"/>
    </row>
    <row r="127" spans="1:14" s="210" customFormat="1" ht="18" customHeight="1">
      <c r="A127" s="44">
        <v>73</v>
      </c>
      <c r="B127" s="39" t="s">
        <v>81</v>
      </c>
      <c r="C127" s="39"/>
      <c r="D127" s="130">
        <f>SUMIF('تراز آزمایشی'!$H$3:$H$1000,A127,'تراز آزمایشی'!$K$3:$K$1000)-SUMIF('تراز آزمایشی'!$H$3:$H$1000,A127,'تراز آزمایشی'!$L$3:$L$1000)</f>
        <v>0</v>
      </c>
      <c r="E127" s="428">
        <v>713</v>
      </c>
      <c r="F127" s="130">
        <f>SUMIF('تراز آزمایشی'!$H$3:$H$1000,E127,'تراز آزمایشی'!$L$3:$L$1000)</f>
        <v>0</v>
      </c>
      <c r="G127" s="130"/>
      <c r="H127" s="137">
        <f t="shared" si="0"/>
        <v>0</v>
      </c>
      <c r="I127" s="130"/>
      <c r="J127" s="130"/>
      <c r="K127" s="193"/>
      <c r="L127" s="193"/>
      <c r="M127" s="193"/>
      <c r="N127" s="193"/>
    </row>
    <row r="128" spans="1:14" s="210" customFormat="1" ht="18" customHeight="1">
      <c r="A128" s="44">
        <v>74</v>
      </c>
      <c r="B128" s="39" t="s">
        <v>236</v>
      </c>
      <c r="C128" s="39"/>
      <c r="D128" s="130">
        <f>SUMIF('تراز آزمایشی'!$H$3:$H$1000,A128,'تراز آزمایشی'!$K$3:$K$1000)-SUMIF('تراز آزمایشی'!$H$3:$H$1000,A128,'تراز آزمایشی'!$L$3:$L$1000)</f>
        <v>0</v>
      </c>
      <c r="E128" s="428">
        <v>714</v>
      </c>
      <c r="F128" s="130">
        <f>SUMIF('تراز آزمایشی'!$H$3:$H$1000,E128,'تراز آزمایشی'!$L$3:$L$1000)</f>
        <v>0</v>
      </c>
      <c r="G128" s="130"/>
      <c r="H128" s="137">
        <f t="shared" si="0"/>
        <v>0</v>
      </c>
      <c r="I128" s="130"/>
      <c r="J128" s="130"/>
      <c r="K128" s="193"/>
      <c r="L128" s="193"/>
      <c r="M128" s="193"/>
      <c r="N128" s="193"/>
    </row>
    <row r="129" spans="1:14" s="210" customFormat="1" ht="18" customHeight="1">
      <c r="A129" s="44">
        <v>75</v>
      </c>
      <c r="B129" s="39" t="s">
        <v>237</v>
      </c>
      <c r="C129" s="39"/>
      <c r="D129" s="130">
        <f>SUMIF('تراز آزمایشی'!$H$3:$H$1000,A129,'تراز آزمایشی'!$K$3:$K$1000)-SUMIF('تراز آزمایشی'!$H$3:$H$1000,A129,'تراز آزمایشی'!$L$3:$L$1000)</f>
        <v>0</v>
      </c>
      <c r="E129" s="428">
        <v>715</v>
      </c>
      <c r="F129" s="130">
        <f>SUMIF('تراز آزمایشی'!$H$3:$H$1000,E129,'تراز آزمایشی'!$L$3:$L$1000)</f>
        <v>0</v>
      </c>
      <c r="G129" s="130"/>
      <c r="H129" s="137">
        <f t="shared" si="0"/>
        <v>0</v>
      </c>
      <c r="I129" s="130"/>
      <c r="J129" s="130"/>
      <c r="K129" s="193"/>
      <c r="L129" s="193"/>
      <c r="M129" s="193"/>
      <c r="N129" s="193"/>
    </row>
    <row r="130" spans="1:14" s="210" customFormat="1" ht="18" customHeight="1">
      <c r="A130" s="44">
        <v>76</v>
      </c>
      <c r="B130" s="39" t="s">
        <v>238</v>
      </c>
      <c r="C130" s="39"/>
      <c r="D130" s="130">
        <f>SUMIF('تراز آزمایشی'!$H$3:$H$1000,A130,'تراز آزمایشی'!$K$3:$K$1000)-SUMIF('تراز آزمایشی'!$H$3:$H$1000,A130,'تراز آزمایشی'!$L$3:$L$1000)</f>
        <v>0</v>
      </c>
      <c r="E130" s="428">
        <v>716</v>
      </c>
      <c r="F130" s="130">
        <f>SUMIF('تراز آزمایشی'!$H$3:$H$1000,E130,'تراز آزمایشی'!$L$3:$L$1000)</f>
        <v>0</v>
      </c>
      <c r="G130" s="130"/>
      <c r="H130" s="137">
        <f t="shared" si="0"/>
        <v>0</v>
      </c>
      <c r="I130" s="130"/>
      <c r="J130" s="130"/>
      <c r="K130" s="193"/>
      <c r="L130" s="193"/>
      <c r="M130" s="193"/>
      <c r="N130" s="193"/>
    </row>
    <row r="131" spans="1:14" s="210" customFormat="1" ht="18" customHeight="1">
      <c r="A131" s="44">
        <v>77</v>
      </c>
      <c r="B131" s="39" t="s">
        <v>82</v>
      </c>
      <c r="C131" s="39"/>
      <c r="D131" s="130">
        <f>SUMIF('تراز آزمایشی'!$H$3:$H$1000,A131,'تراز آزمایشی'!$K$3:$K$1000)-SUMIF('تراز آزمایشی'!$H$3:$H$1000,A131,'تراز آزمایشی'!$L$3:$L$1000)</f>
        <v>0</v>
      </c>
      <c r="E131" s="430">
        <v>717</v>
      </c>
      <c r="F131" s="120">
        <f>SUMIF('تراز آزمایشی'!$H$3:$H$1000,E131,'تراز آزمایشی'!$L$3:$L$1000)</f>
        <v>0</v>
      </c>
      <c r="G131" s="130"/>
      <c r="H131" s="137">
        <f t="shared" si="0"/>
        <v>0</v>
      </c>
      <c r="I131" s="130"/>
      <c r="J131" s="120"/>
      <c r="K131" s="193"/>
      <c r="L131" s="193"/>
      <c r="M131" s="193"/>
      <c r="N131" s="193"/>
    </row>
    <row r="132" spans="1:14" s="210" customFormat="1" ht="18" customHeight="1" thickBot="1">
      <c r="A132" s="44">
        <v>7</v>
      </c>
      <c r="B132" s="193"/>
      <c r="C132" s="193"/>
      <c r="D132" s="123">
        <f>SUM(D125:D131)</f>
        <v>0</v>
      </c>
      <c r="E132" s="137"/>
      <c r="F132" s="133">
        <f>SUM(F125:F131)</f>
        <v>0</v>
      </c>
      <c r="G132" s="137"/>
      <c r="H132" s="123">
        <f>SUM(H125:H131)</f>
        <v>0</v>
      </c>
      <c r="I132" s="130"/>
      <c r="J132" s="123">
        <f>SUM(J125:J131)</f>
        <v>0</v>
      </c>
      <c r="K132" s="193"/>
      <c r="L132" s="193"/>
      <c r="M132" s="193"/>
      <c r="N132" s="193"/>
    </row>
    <row r="133" spans="1:14" s="210" customFormat="1" ht="18" customHeight="1" thickTop="1">
      <c r="A133" s="44"/>
      <c r="B133" s="110"/>
      <c r="C133" s="110"/>
      <c r="D133" s="193"/>
      <c r="E133" s="193"/>
      <c r="F133" s="193"/>
      <c r="G133" s="193"/>
      <c r="H133" s="193"/>
      <c r="I133" s="193"/>
      <c r="J133" s="193"/>
      <c r="K133" s="193"/>
      <c r="L133" s="193"/>
      <c r="M133" s="193"/>
      <c r="N133" s="193"/>
    </row>
    <row r="134" spans="1:14" s="210" customFormat="1" ht="18" customHeight="1">
      <c r="A134" s="44"/>
      <c r="B134" s="110"/>
      <c r="C134" s="110"/>
      <c r="D134" s="193"/>
      <c r="E134" s="193"/>
      <c r="F134" s="388"/>
      <c r="G134" s="388"/>
      <c r="H134" s="388"/>
      <c r="I134" s="388"/>
      <c r="J134" s="388"/>
      <c r="K134" s="388"/>
      <c r="L134" s="388"/>
      <c r="M134" s="388"/>
      <c r="N134" s="388"/>
    </row>
    <row r="135" spans="1:14" s="210" customFormat="1" ht="18" customHeight="1">
      <c r="A135" s="44"/>
      <c r="B135" s="93"/>
      <c r="C135" s="93"/>
      <c r="D135" s="93"/>
      <c r="E135" s="93"/>
      <c r="F135" s="93"/>
      <c r="G135" s="93"/>
      <c r="H135" s="93"/>
      <c r="I135" s="93"/>
      <c r="J135" s="93"/>
      <c r="K135" s="93"/>
      <c r="L135" s="193"/>
      <c r="M135" s="193"/>
      <c r="N135" s="193"/>
    </row>
    <row r="136" spans="1:14" s="210" customFormat="1" ht="18" customHeight="1">
      <c r="A136" s="44"/>
      <c r="E136" s="267"/>
      <c r="F136" s="190"/>
      <c r="L136" s="193"/>
      <c r="M136" s="193"/>
      <c r="N136" s="193"/>
    </row>
    <row r="137" spans="1:14" s="210" customFormat="1" ht="18" customHeight="1">
      <c r="A137" s="44"/>
      <c r="E137" s="267"/>
      <c r="F137" s="190"/>
      <c r="L137" s="193"/>
      <c r="M137" s="193"/>
      <c r="N137" s="193"/>
    </row>
    <row r="138" spans="1:14" s="210" customFormat="1" ht="18" customHeight="1">
      <c r="A138" s="44"/>
      <c r="B138" s="269" t="s">
        <v>239</v>
      </c>
      <c r="C138" s="191"/>
      <c r="D138" s="191"/>
      <c r="E138" s="191"/>
      <c r="F138" s="191"/>
      <c r="G138" s="191"/>
      <c r="H138" s="191"/>
      <c r="I138" s="191"/>
      <c r="J138" s="191"/>
      <c r="K138" s="191"/>
      <c r="L138" s="193"/>
      <c r="M138" s="193"/>
      <c r="N138" s="193"/>
    </row>
    <row r="139" spans="1:14" s="210" customFormat="1" ht="18" customHeight="1">
      <c r="A139" s="44"/>
      <c r="B139" s="543"/>
      <c r="C139" s="543"/>
      <c r="D139" s="543"/>
      <c r="E139" s="543"/>
      <c r="F139" s="543"/>
      <c r="G139" s="543"/>
      <c r="H139" s="543"/>
      <c r="I139" s="543"/>
      <c r="J139" s="543"/>
      <c r="K139" s="543"/>
      <c r="L139" s="193"/>
      <c r="M139" s="193"/>
      <c r="N139" s="193"/>
    </row>
    <row r="140" spans="1:14" s="210" customFormat="1" ht="18" customHeight="1">
      <c r="A140" s="44"/>
      <c r="B140" s="193"/>
      <c r="C140" s="193"/>
      <c r="D140" s="273"/>
      <c r="E140" s="273"/>
      <c r="F140" s="118" t="s">
        <v>585</v>
      </c>
      <c r="G140" s="134"/>
      <c r="H140" s="273"/>
      <c r="I140" s="280"/>
      <c r="J140" s="118" t="s">
        <v>587</v>
      </c>
      <c r="K140" s="193"/>
      <c r="L140" s="193"/>
      <c r="M140" s="193"/>
      <c r="N140" s="193"/>
    </row>
    <row r="141" spans="1:14" s="210" customFormat="1" ht="18" customHeight="1">
      <c r="A141" s="44"/>
      <c r="B141" s="193"/>
      <c r="C141" s="193"/>
      <c r="D141" s="275" t="s">
        <v>227</v>
      </c>
      <c r="E141" s="135"/>
      <c r="F141" s="275" t="s">
        <v>240</v>
      </c>
      <c r="G141" s="136"/>
      <c r="H141" s="129" t="s">
        <v>157</v>
      </c>
      <c r="I141" s="135"/>
      <c r="J141" s="129" t="s">
        <v>491</v>
      </c>
      <c r="K141" s="193"/>
      <c r="L141" s="193"/>
      <c r="M141" s="193"/>
      <c r="N141" s="193"/>
    </row>
    <row r="142" spans="1:14" s="210" customFormat="1" ht="18" customHeight="1">
      <c r="A142" s="44"/>
      <c r="B142" s="108"/>
      <c r="C142" s="40"/>
      <c r="D142" s="119" t="s">
        <v>99</v>
      </c>
      <c r="E142" s="119"/>
      <c r="F142" s="119" t="s">
        <v>99</v>
      </c>
      <c r="G142" s="119"/>
      <c r="H142" s="119" t="s">
        <v>99</v>
      </c>
      <c r="I142" s="119"/>
      <c r="J142" s="119" t="s">
        <v>99</v>
      </c>
      <c r="K142" s="193"/>
      <c r="L142" s="193"/>
      <c r="M142" s="193"/>
      <c r="N142" s="193"/>
    </row>
    <row r="143" spans="1:14" s="210" customFormat="1" ht="18" customHeight="1">
      <c r="A143" s="44">
        <v>81</v>
      </c>
      <c r="B143" s="115" t="s">
        <v>241</v>
      </c>
      <c r="C143" s="40"/>
      <c r="D143" s="130">
        <f>SUMIF('تراز آزمایشی'!$H$3:$H$1000,A143,'تراز آزمایشی'!$K$3:$K$1000)</f>
        <v>0</v>
      </c>
      <c r="E143" s="428">
        <v>811</v>
      </c>
      <c r="F143" s="130">
        <f>SUMIF('تراز آزمایشی'!$H$3:$H$1000,E143,'تراز آزمایشی'!$L$3:$L$1000)</f>
        <v>0</v>
      </c>
      <c r="G143" s="130"/>
      <c r="H143" s="137">
        <f>D143-F143</f>
        <v>0</v>
      </c>
      <c r="I143" s="130"/>
      <c r="J143" s="130"/>
      <c r="K143" s="193"/>
      <c r="L143" s="193"/>
      <c r="M143" s="193"/>
      <c r="N143" s="193"/>
    </row>
    <row r="144" spans="1:14" s="210" customFormat="1" ht="18" customHeight="1">
      <c r="A144" s="44">
        <v>82</v>
      </c>
      <c r="B144" s="115" t="s">
        <v>242</v>
      </c>
      <c r="C144" s="40"/>
      <c r="D144" s="130">
        <f>SUMIF('تراز آزمایشی'!$H$3:$H$1000,A144,'تراز آزمایشی'!$K$3:$K$1000)</f>
        <v>0</v>
      </c>
      <c r="E144" s="428">
        <v>812</v>
      </c>
      <c r="F144" s="130">
        <f>SUMIF('تراز آزمایشی'!$H$3:$H$1000,E144,'تراز آزمایشی'!$L$3:$L$1000)</f>
        <v>0</v>
      </c>
      <c r="G144" s="130"/>
      <c r="H144" s="137">
        <f>D144-F144</f>
        <v>0</v>
      </c>
      <c r="I144" s="130"/>
      <c r="J144" s="130"/>
      <c r="K144" s="193"/>
      <c r="L144" s="193"/>
      <c r="M144" s="193"/>
      <c r="N144" s="193"/>
    </row>
    <row r="145" spans="1:14" s="210" customFormat="1" ht="18" customHeight="1">
      <c r="A145" s="44">
        <v>83</v>
      </c>
      <c r="B145" s="115" t="s">
        <v>243</v>
      </c>
      <c r="C145" s="40"/>
      <c r="D145" s="130">
        <f>SUMIF('تراز آزمایشی'!$H$3:$H$1000,A145,'تراز آزمایشی'!$K$3:$K$1000)</f>
        <v>0</v>
      </c>
      <c r="E145" s="428">
        <v>813</v>
      </c>
      <c r="F145" s="130">
        <f>SUMIF('تراز آزمایشی'!$H$3:$H$1000,E145,'تراز آزمایشی'!$L$3:$L$1000)</f>
        <v>0</v>
      </c>
      <c r="G145" s="130"/>
      <c r="H145" s="137">
        <f>D145-F145</f>
        <v>0</v>
      </c>
      <c r="I145" s="130"/>
      <c r="J145" s="130"/>
      <c r="K145" s="193"/>
      <c r="L145" s="193"/>
      <c r="M145" s="193"/>
      <c r="N145" s="193"/>
    </row>
    <row r="146" spans="1:14" s="210" customFormat="1" ht="18" customHeight="1">
      <c r="A146" s="44">
        <v>84</v>
      </c>
      <c r="B146" s="115" t="s">
        <v>244</v>
      </c>
      <c r="C146" s="40"/>
      <c r="D146" s="130">
        <f>SUMIF('تراز آزمایشی'!$H$3:$H$1000,A146,'تراز آزمایشی'!$K$3:$K$1000)</f>
        <v>0</v>
      </c>
      <c r="E146" s="428">
        <v>814</v>
      </c>
      <c r="F146" s="130">
        <f>SUMIF('تراز آزمایشی'!$H$3:$H$1000,E146,'تراز آزمایشی'!$L$3:$L$1000)</f>
        <v>0</v>
      </c>
      <c r="G146" s="130"/>
      <c r="H146" s="137">
        <f>D146-F146</f>
        <v>0</v>
      </c>
      <c r="I146" s="130"/>
      <c r="J146" s="130"/>
      <c r="K146" s="193"/>
      <c r="L146" s="193"/>
      <c r="M146" s="193"/>
      <c r="N146" s="193"/>
    </row>
    <row r="147" spans="1:14" s="210" customFormat="1" ht="18" customHeight="1">
      <c r="A147" s="44">
        <v>85</v>
      </c>
      <c r="B147" s="115" t="s">
        <v>245</v>
      </c>
      <c r="C147" s="40"/>
      <c r="D147" s="130">
        <f>SUMIF('تراز آزمایشی'!$H$3:$H$1000,A147,'تراز آزمایشی'!$K$3:$K$1000)</f>
        <v>0</v>
      </c>
      <c r="E147" s="428">
        <v>815</v>
      </c>
      <c r="F147" s="130">
        <f>SUMIF('تراز آزمایشی'!$H$3:$H$1000,E147,'تراز آزمایشی'!$L$3:$L$1000)</f>
        <v>0</v>
      </c>
      <c r="G147" s="130"/>
      <c r="H147" s="137">
        <f>D147-F147</f>
        <v>0</v>
      </c>
      <c r="I147" s="130"/>
      <c r="J147" s="130"/>
      <c r="K147" s="193"/>
      <c r="L147" s="193"/>
      <c r="M147" s="193"/>
      <c r="N147" s="193"/>
    </row>
    <row r="148" spans="1:14" s="210" customFormat="1" ht="18" customHeight="1">
      <c r="A148" s="44"/>
      <c r="B148" s="115" t="s">
        <v>212</v>
      </c>
      <c r="C148" s="193"/>
      <c r="D148" s="138">
        <f>SUM(D143:D147)</f>
        <v>0</v>
      </c>
      <c r="E148" s="428"/>
      <c r="F148" s="138">
        <f>SUM(F143:F147)</f>
        <v>0</v>
      </c>
      <c r="G148" s="130"/>
      <c r="H148" s="138">
        <f>SUM(H143:H147)</f>
        <v>0</v>
      </c>
      <c r="I148" s="130"/>
      <c r="J148" s="138">
        <f>SUM(J143:J147)</f>
        <v>0</v>
      </c>
      <c r="K148" s="193"/>
      <c r="L148" s="193"/>
      <c r="M148" s="193"/>
      <c r="N148" s="193"/>
    </row>
    <row r="149" spans="1:14" s="210" customFormat="1" ht="18" customHeight="1">
      <c r="A149" s="44">
        <v>86</v>
      </c>
      <c r="B149" s="115" t="s">
        <v>246</v>
      </c>
      <c r="C149" s="119"/>
      <c r="D149" s="130">
        <f>SUMIF('تراز آزمایشی'!$H$3:$H$1000,A149,'تراز آزمایشی'!$K$3:$K$1000)</f>
        <v>0</v>
      </c>
      <c r="E149" s="430">
        <v>816</v>
      </c>
      <c r="F149" s="130">
        <f>SUMIF('تراز آزمایشی'!$H$3:$H$1000,E149,'تراز آزمایشی'!$L$3:$L$1000)</f>
        <v>0</v>
      </c>
      <c r="G149" s="130"/>
      <c r="H149" s="120">
        <f>D149-F149</f>
        <v>0</v>
      </c>
      <c r="I149" s="130"/>
      <c r="J149" s="120">
        <v>0</v>
      </c>
      <c r="K149" s="193"/>
      <c r="L149" s="193"/>
      <c r="M149" s="193"/>
      <c r="N149" s="193"/>
    </row>
    <row r="150" spans="1:14" s="210" customFormat="1" ht="18" customHeight="1" thickBot="1">
      <c r="A150" s="44">
        <v>8</v>
      </c>
      <c r="B150" s="119"/>
      <c r="C150" s="119"/>
      <c r="D150" s="123">
        <f>D148+D149</f>
        <v>0</v>
      </c>
      <c r="E150" s="431"/>
      <c r="F150" s="123">
        <f>F148+F149</f>
        <v>0</v>
      </c>
      <c r="G150" s="137"/>
      <c r="H150" s="123">
        <f>H148+H149</f>
        <v>0</v>
      </c>
      <c r="I150" s="130"/>
      <c r="J150" s="123">
        <f>J148+J149</f>
        <v>0</v>
      </c>
      <c r="K150" s="193"/>
      <c r="L150" s="193"/>
      <c r="M150" s="193"/>
      <c r="N150" s="193"/>
    </row>
    <row r="151" spans="1:14" s="210" customFormat="1" ht="18" customHeight="1" thickTop="1">
      <c r="A151" s="44"/>
      <c r="B151" s="119"/>
      <c r="C151" s="119"/>
      <c r="D151" s="137"/>
      <c r="E151" s="137"/>
      <c r="F151" s="137"/>
      <c r="G151" s="137"/>
      <c r="H151" s="137"/>
      <c r="I151" s="130"/>
      <c r="J151" s="137"/>
      <c r="K151" s="193"/>
      <c r="L151" s="193"/>
      <c r="M151" s="193"/>
      <c r="N151" s="193"/>
    </row>
    <row r="152" spans="1:14" s="210" customFormat="1" ht="30.75" customHeight="1">
      <c r="A152" s="44"/>
      <c r="B152" s="532" t="s">
        <v>363</v>
      </c>
      <c r="C152" s="532"/>
      <c r="D152" s="532"/>
      <c r="E152" s="532"/>
      <c r="F152" s="532"/>
      <c r="G152" s="532"/>
      <c r="H152" s="532"/>
      <c r="I152" s="532"/>
      <c r="J152" s="532"/>
      <c r="K152" s="532"/>
      <c r="L152" s="193"/>
      <c r="M152" s="193"/>
      <c r="N152" s="193"/>
    </row>
    <row r="153" spans="1:14" s="210" customFormat="1" ht="18" customHeight="1">
      <c r="A153" s="44"/>
      <c r="B153" s="119"/>
      <c r="C153" s="119"/>
      <c r="D153" s="137"/>
      <c r="E153" s="137"/>
      <c r="F153" s="137"/>
      <c r="G153" s="137"/>
      <c r="H153" s="137"/>
      <c r="I153" s="130"/>
      <c r="J153" s="137"/>
      <c r="K153" s="193"/>
      <c r="L153" s="193"/>
      <c r="M153" s="193"/>
      <c r="N153" s="193"/>
    </row>
    <row r="154" spans="1:14" s="210" customFormat="1" ht="18" customHeight="1">
      <c r="A154" s="44"/>
      <c r="B154" s="116" t="s">
        <v>362</v>
      </c>
      <c r="C154" s="119"/>
      <c r="D154" s="137"/>
      <c r="E154" s="137"/>
      <c r="F154" s="137"/>
      <c r="G154" s="137"/>
      <c r="H154" s="137"/>
      <c r="I154" s="130"/>
      <c r="J154" s="137"/>
      <c r="K154" s="193"/>
      <c r="L154" s="193"/>
      <c r="M154" s="193"/>
      <c r="N154" s="193"/>
    </row>
    <row r="155" spans="1:14" s="210" customFormat="1" ht="18" customHeight="1">
      <c r="A155" s="44"/>
      <c r="B155" s="119"/>
      <c r="C155" s="119"/>
      <c r="D155" s="137"/>
      <c r="E155" s="137"/>
      <c r="F155" s="137"/>
      <c r="G155" s="137"/>
      <c r="H155" s="137"/>
      <c r="I155" s="130"/>
      <c r="J155" s="137"/>
      <c r="K155" s="193"/>
      <c r="L155" s="193"/>
      <c r="M155" s="193"/>
      <c r="N155" s="193"/>
    </row>
    <row r="156" spans="1:14" s="210" customFormat="1" ht="18" customHeight="1">
      <c r="A156" s="44"/>
      <c r="B156" s="524" t="s">
        <v>247</v>
      </c>
      <c r="C156" s="524"/>
      <c r="D156" s="524"/>
      <c r="E156" s="524"/>
      <c r="F156" s="524"/>
      <c r="G156" s="524"/>
      <c r="H156" s="524"/>
      <c r="I156" s="524"/>
      <c r="J156" s="524"/>
      <c r="K156" s="524"/>
      <c r="L156" s="193"/>
      <c r="M156" s="193"/>
      <c r="N156" s="193"/>
    </row>
    <row r="157" spans="1:14" s="210" customFormat="1" ht="18" customHeight="1">
      <c r="A157" s="44"/>
      <c r="B157" s="543"/>
      <c r="C157" s="543"/>
      <c r="D157" s="543"/>
      <c r="E157" s="543"/>
      <c r="F157" s="543"/>
      <c r="G157" s="543"/>
      <c r="H157" s="543"/>
      <c r="I157" s="543"/>
      <c r="J157" s="543"/>
      <c r="K157" s="543"/>
      <c r="L157" s="193"/>
      <c r="M157" s="193"/>
      <c r="N157" s="193"/>
    </row>
    <row r="158" spans="1:14" s="210" customFormat="1" ht="18" customHeight="1">
      <c r="A158" s="44"/>
      <c r="B158" s="193"/>
      <c r="C158" s="193"/>
      <c r="D158" s="117"/>
      <c r="E158" s="117"/>
      <c r="F158" s="117"/>
      <c r="G158" s="117"/>
      <c r="H158" s="118" t="s">
        <v>585</v>
      </c>
      <c r="I158" s="117"/>
      <c r="J158" s="118" t="s">
        <v>587</v>
      </c>
      <c r="K158" s="193"/>
      <c r="L158" s="193"/>
      <c r="M158" s="193"/>
      <c r="N158" s="193"/>
    </row>
    <row r="159" spans="1:14" s="210" customFormat="1" ht="18" customHeight="1">
      <c r="A159" s="44"/>
      <c r="B159" s="193"/>
      <c r="C159" s="193"/>
      <c r="D159" s="116"/>
      <c r="E159" s="116"/>
      <c r="F159" s="116"/>
      <c r="G159" s="116"/>
      <c r="H159" s="119" t="s">
        <v>99</v>
      </c>
      <c r="I159" s="116"/>
      <c r="J159" s="119" t="s">
        <v>99</v>
      </c>
      <c r="K159" s="193"/>
      <c r="L159" s="193"/>
      <c r="M159" s="193"/>
      <c r="N159" s="193"/>
    </row>
    <row r="160" spans="1:14" s="210" customFormat="1" ht="18" customHeight="1">
      <c r="A160" s="44"/>
      <c r="B160" s="108" t="s">
        <v>83</v>
      </c>
      <c r="C160" s="40"/>
      <c r="D160" s="193"/>
      <c r="E160" s="193"/>
      <c r="F160" s="193"/>
      <c r="G160" s="193"/>
      <c r="H160" s="193"/>
      <c r="I160" s="193"/>
      <c r="J160" s="193"/>
      <c r="K160" s="193"/>
      <c r="L160" s="193"/>
      <c r="M160" s="193"/>
      <c r="N160" s="193"/>
    </row>
    <row r="161" spans="1:14" s="210" customFormat="1" ht="18" customHeight="1">
      <c r="A161" s="44">
        <v>91</v>
      </c>
      <c r="B161" s="39" t="s">
        <v>248</v>
      </c>
      <c r="C161" s="40"/>
      <c r="D161" s="193"/>
      <c r="E161" s="193"/>
      <c r="F161" s="193"/>
      <c r="G161" s="193"/>
      <c r="H161" s="130">
        <f>SUMIF('تراز آزمایشی'!$H$3:$H$1000,A161,'تراز آزمایشی'!$K$3:$K$1000)</f>
        <v>0</v>
      </c>
      <c r="I161" s="193"/>
      <c r="J161" s="193"/>
      <c r="K161" s="193"/>
      <c r="L161" s="193"/>
      <c r="M161" s="193"/>
      <c r="N161" s="193"/>
    </row>
    <row r="162" spans="1:14" s="210" customFormat="1" ht="18" customHeight="1">
      <c r="A162" s="44">
        <v>92</v>
      </c>
      <c r="B162" s="39" t="s">
        <v>84</v>
      </c>
      <c r="C162" s="39"/>
      <c r="D162" s="139"/>
      <c r="E162" s="139"/>
      <c r="F162" s="139"/>
      <c r="G162" s="139"/>
      <c r="H162" s="120">
        <f>SUMIF('تراز آزمایشی'!$H$3:$H$1000,A162,'تراز آزمایشی'!$K$3:$K$1000)</f>
        <v>0</v>
      </c>
      <c r="I162" s="140"/>
      <c r="J162" s="120"/>
      <c r="K162" s="193"/>
      <c r="L162" s="193"/>
      <c r="M162" s="193"/>
      <c r="N162" s="193"/>
    </row>
    <row r="163" spans="1:14" s="210" customFormat="1" ht="18" customHeight="1">
      <c r="A163" s="44"/>
      <c r="B163" s="193"/>
      <c r="C163" s="193"/>
      <c r="D163" s="139"/>
      <c r="E163" s="139"/>
      <c r="F163" s="139"/>
      <c r="G163" s="139"/>
      <c r="H163" s="120">
        <f>SUM(H161:H162)</f>
        <v>0</v>
      </c>
      <c r="I163" s="140"/>
      <c r="J163" s="120">
        <f>SUM(J161:J162)</f>
        <v>0</v>
      </c>
      <c r="K163" s="193"/>
      <c r="L163" s="193"/>
      <c r="M163" s="193"/>
      <c r="N163" s="193"/>
    </row>
    <row r="164" spans="1:14" s="210" customFormat="1" ht="18" customHeight="1">
      <c r="A164" s="44"/>
      <c r="B164" s="108"/>
      <c r="C164" s="40"/>
      <c r="D164" s="193"/>
      <c r="E164" s="193"/>
      <c r="F164" s="193"/>
      <c r="G164" s="193"/>
      <c r="H164" s="199"/>
      <c r="I164" s="199"/>
      <c r="J164" s="199"/>
      <c r="K164" s="193"/>
      <c r="L164" s="193"/>
      <c r="M164" s="193"/>
      <c r="N164" s="193"/>
    </row>
    <row r="165" spans="1:14" s="210" customFormat="1" ht="18" customHeight="1">
      <c r="A165" s="44"/>
      <c r="B165" s="108" t="s">
        <v>85</v>
      </c>
      <c r="C165" s="40"/>
      <c r="D165" s="193"/>
      <c r="E165" s="193"/>
      <c r="F165" s="193"/>
      <c r="G165" s="193"/>
      <c r="H165" s="199"/>
      <c r="I165" s="199"/>
      <c r="J165" s="199"/>
      <c r="K165" s="193"/>
      <c r="L165" s="193"/>
      <c r="M165" s="193"/>
      <c r="N165" s="193"/>
    </row>
    <row r="166" spans="1:14" s="210" customFormat="1" ht="18" customHeight="1">
      <c r="A166" s="44">
        <v>93</v>
      </c>
      <c r="B166" s="39" t="s">
        <v>249</v>
      </c>
      <c r="C166" s="39"/>
      <c r="D166" s="115"/>
      <c r="E166" s="115"/>
      <c r="F166" s="115"/>
      <c r="G166" s="115"/>
      <c r="H166" s="130">
        <f>SUMIF('تراز آزمایشی'!$H$3:$H$1000,A166,'تراز آزمایشی'!$K$3:$K$1000)</f>
        <v>0</v>
      </c>
      <c r="I166" s="130"/>
      <c r="J166" s="130"/>
      <c r="K166" s="193"/>
      <c r="L166" s="193"/>
      <c r="M166" s="193"/>
      <c r="N166" s="193"/>
    </row>
    <row r="167" spans="1:14" s="210" customFormat="1" ht="18" customHeight="1">
      <c r="A167" s="44">
        <v>94</v>
      </c>
      <c r="B167" s="39" t="s">
        <v>86</v>
      </c>
      <c r="C167" s="39"/>
      <c r="D167" s="115"/>
      <c r="E167" s="115"/>
      <c r="F167" s="115"/>
      <c r="G167" s="115"/>
      <c r="H167" s="130">
        <f>SUMIF('تراز آزمایشی'!$H$3:$H$1000,A167,'تراز آزمایشی'!$K$3:$K$1000)</f>
        <v>0</v>
      </c>
      <c r="I167" s="130"/>
      <c r="J167" s="130"/>
      <c r="K167" s="193"/>
      <c r="L167" s="193"/>
      <c r="M167" s="193"/>
      <c r="N167" s="193"/>
    </row>
    <row r="168" spans="1:14" s="210" customFormat="1" ht="18" customHeight="1">
      <c r="A168" s="44">
        <v>95</v>
      </c>
      <c r="B168" s="39" t="s">
        <v>87</v>
      </c>
      <c r="C168" s="39"/>
      <c r="D168" s="139"/>
      <c r="E168" s="139"/>
      <c r="F168" s="139"/>
      <c r="G168" s="139"/>
      <c r="H168" s="120">
        <f>SUMIF('تراز آزمایشی'!$H$3:$H$1000,A168,'تراز آزمایشی'!$K$3:$K$1000)</f>
        <v>0</v>
      </c>
      <c r="I168" s="140"/>
      <c r="J168" s="120"/>
      <c r="K168" s="193"/>
      <c r="L168" s="193"/>
      <c r="M168" s="193"/>
      <c r="N168" s="193"/>
    </row>
    <row r="169" spans="1:14" s="210" customFormat="1" ht="18" customHeight="1">
      <c r="A169" s="44"/>
      <c r="B169" s="193"/>
      <c r="C169" s="193"/>
      <c r="D169" s="139"/>
      <c r="E169" s="139"/>
      <c r="F169" s="139"/>
      <c r="G169" s="139"/>
      <c r="H169" s="120">
        <f>SUM(H166:H168)</f>
        <v>0</v>
      </c>
      <c r="I169" s="140"/>
      <c r="J169" s="120">
        <f>SUM(J166:J168)</f>
        <v>0</v>
      </c>
      <c r="K169" s="193"/>
      <c r="L169" s="193"/>
      <c r="M169" s="193"/>
      <c r="N169" s="193"/>
    </row>
    <row r="170" spans="1:14" s="210" customFormat="1" ht="18" customHeight="1" thickBot="1">
      <c r="A170" s="44">
        <v>9</v>
      </c>
      <c r="B170" s="193"/>
      <c r="C170" s="193"/>
      <c r="D170" s="141"/>
      <c r="E170" s="141"/>
      <c r="F170" s="141"/>
      <c r="G170" s="141"/>
      <c r="H170" s="133">
        <f>H163+H169</f>
        <v>0</v>
      </c>
      <c r="I170" s="142"/>
      <c r="J170" s="133">
        <f>J163+J169</f>
        <v>0</v>
      </c>
      <c r="K170" s="193"/>
      <c r="L170" s="193"/>
      <c r="M170" s="193"/>
      <c r="N170" s="193"/>
    </row>
    <row r="171" spans="1:14" s="210" customFormat="1" ht="18" customHeight="1" thickTop="1">
      <c r="A171" s="44"/>
      <c r="B171" s="110"/>
      <c r="C171" s="110"/>
      <c r="D171" s="193"/>
      <c r="E171" s="193"/>
      <c r="F171" s="193"/>
      <c r="G171" s="193"/>
      <c r="H171" s="193"/>
      <c r="I171" s="193"/>
      <c r="J171" s="193"/>
      <c r="K171" s="193"/>
      <c r="L171" s="193"/>
      <c r="M171" s="193"/>
      <c r="N171" s="193"/>
    </row>
    <row r="172" spans="1:14" s="210" customFormat="1" ht="18" customHeight="1">
      <c r="A172" s="44"/>
      <c r="B172" s="110"/>
      <c r="C172" s="110"/>
      <c r="D172" s="193"/>
      <c r="E172" s="193"/>
      <c r="F172" s="193"/>
      <c r="G172" s="193"/>
      <c r="H172" s="193"/>
      <c r="I172" s="193"/>
      <c r="J172" s="193"/>
      <c r="K172" s="193"/>
      <c r="L172" s="193"/>
      <c r="M172" s="193"/>
      <c r="N172" s="193"/>
    </row>
    <row r="173" spans="1:14" s="210" customFormat="1" ht="18" customHeight="1">
      <c r="A173" s="44"/>
      <c r="B173" s="110"/>
      <c r="C173" s="110"/>
      <c r="D173" s="193"/>
      <c r="E173" s="193"/>
      <c r="F173" s="193"/>
      <c r="G173" s="193"/>
      <c r="H173" s="193"/>
      <c r="I173" s="193"/>
      <c r="J173" s="193"/>
      <c r="K173" s="193"/>
      <c r="L173" s="193"/>
      <c r="M173" s="193"/>
      <c r="N173" s="193"/>
    </row>
    <row r="174" spans="1:14" s="210" customFormat="1" ht="18" customHeight="1">
      <c r="A174" s="44"/>
      <c r="B174" s="524" t="s">
        <v>367</v>
      </c>
      <c r="C174" s="524"/>
      <c r="D174" s="524"/>
      <c r="E174" s="524"/>
      <c r="F174" s="524"/>
      <c r="G174" s="524"/>
      <c r="H174" s="524"/>
      <c r="I174" s="524"/>
      <c r="J174" s="524"/>
      <c r="K174" s="524"/>
      <c r="L174" s="193"/>
      <c r="M174" s="193"/>
      <c r="N174" s="193"/>
    </row>
    <row r="175" spans="1:14" s="210" customFormat="1" ht="18" customHeight="1">
      <c r="A175" s="44"/>
      <c r="B175" s="543"/>
      <c r="C175" s="543"/>
      <c r="D175" s="543"/>
      <c r="E175" s="543"/>
      <c r="F175" s="543"/>
      <c r="G175" s="543"/>
      <c r="H175" s="543"/>
      <c r="I175" s="543"/>
      <c r="J175" s="543"/>
      <c r="K175" s="543"/>
      <c r="L175" s="193"/>
      <c r="M175" s="193"/>
      <c r="N175" s="193"/>
    </row>
    <row r="176" spans="1:14" s="210" customFormat="1" ht="18" customHeight="1">
      <c r="A176" s="44"/>
      <c r="B176" s="193"/>
      <c r="C176" s="193"/>
      <c r="D176" s="117"/>
      <c r="E176" s="117"/>
      <c r="F176" s="117"/>
      <c r="G176" s="117"/>
      <c r="H176" s="118" t="s">
        <v>585</v>
      </c>
      <c r="I176" s="117"/>
      <c r="J176" s="118" t="s">
        <v>587</v>
      </c>
      <c r="K176" s="193"/>
      <c r="L176" s="193"/>
      <c r="M176" s="193"/>
      <c r="N176" s="193"/>
    </row>
    <row r="177" spans="1:14" s="210" customFormat="1" ht="18" customHeight="1">
      <c r="A177" s="44"/>
      <c r="B177" s="193"/>
      <c r="C177" s="193"/>
      <c r="D177" s="116"/>
      <c r="E177" s="116"/>
      <c r="F177" s="116"/>
      <c r="G177" s="116"/>
      <c r="H177" s="119" t="s">
        <v>99</v>
      </c>
      <c r="I177" s="116"/>
      <c r="J177" s="119" t="s">
        <v>99</v>
      </c>
      <c r="K177" s="193"/>
      <c r="L177" s="193"/>
      <c r="M177" s="193"/>
      <c r="N177" s="193"/>
    </row>
    <row r="178" spans="1:14" s="210" customFormat="1" ht="18" customHeight="1">
      <c r="A178" s="44">
        <v>131</v>
      </c>
      <c r="B178" s="39" t="s">
        <v>256</v>
      </c>
      <c r="C178" s="39"/>
      <c r="D178" s="108"/>
      <c r="E178" s="108"/>
      <c r="F178" s="108"/>
      <c r="G178" s="108"/>
      <c r="H178" s="130">
        <f>SUMIF('تراز آزمایشی'!$H$3:$H$1000,A178,'تراز آزمایشی'!$K$3:$K$1000)</f>
        <v>0</v>
      </c>
      <c r="I178" s="130"/>
      <c r="J178" s="130"/>
      <c r="K178" s="193"/>
      <c r="L178" s="193"/>
      <c r="M178" s="193"/>
      <c r="N178" s="193"/>
    </row>
    <row r="179" spans="1:14" s="210" customFormat="1" ht="18" customHeight="1">
      <c r="A179" s="44">
        <v>132</v>
      </c>
      <c r="B179" s="39" t="s">
        <v>257</v>
      </c>
      <c r="C179" s="39"/>
      <c r="D179" s="108"/>
      <c r="E179" s="108"/>
      <c r="F179" s="108"/>
      <c r="G179" s="108"/>
      <c r="H179" s="130">
        <f>SUMIF('تراز آزمایشی'!$H$3:$H$1000,A179,'تراز آزمایشی'!$K$3:$K$1000)</f>
        <v>0</v>
      </c>
      <c r="I179" s="130"/>
      <c r="J179" s="130"/>
      <c r="K179" s="193"/>
      <c r="L179" s="193"/>
      <c r="M179" s="193"/>
      <c r="N179" s="193"/>
    </row>
    <row r="180" spans="1:14" s="210" customFormat="1" ht="18" customHeight="1">
      <c r="A180" s="44">
        <v>133</v>
      </c>
      <c r="B180" s="39" t="s">
        <v>258</v>
      </c>
      <c r="C180" s="39"/>
      <c r="D180" s="105"/>
      <c r="E180" s="105"/>
      <c r="F180" s="105"/>
      <c r="G180" s="105"/>
      <c r="H180" s="130">
        <f>SUMIF('تراز آزمایشی'!$H$3:$H$1000,A180,'تراز آزمایشی'!$K$3:$K$1000)</f>
        <v>0</v>
      </c>
      <c r="I180" s="140"/>
      <c r="J180" s="120"/>
      <c r="K180" s="193"/>
      <c r="L180" s="193"/>
      <c r="M180" s="193"/>
      <c r="N180" s="193"/>
    </row>
    <row r="181" spans="1:14" s="210" customFormat="1" ht="18" customHeight="1" thickBot="1">
      <c r="A181" s="44">
        <v>13</v>
      </c>
      <c r="B181" s="193"/>
      <c r="C181" s="193"/>
      <c r="D181" s="143"/>
      <c r="E181" s="143"/>
      <c r="F181" s="143"/>
      <c r="G181" s="143"/>
      <c r="H181" s="123">
        <f>SUM(H178:H180)</f>
        <v>0</v>
      </c>
      <c r="I181" s="142"/>
      <c r="J181" s="123">
        <f>SUM(J178:J180)</f>
        <v>0</v>
      </c>
      <c r="K181" s="193"/>
      <c r="L181" s="193"/>
      <c r="M181" s="193"/>
      <c r="N181" s="193"/>
    </row>
    <row r="182" spans="1:14" s="210" customFormat="1" ht="18" customHeight="1" thickTop="1">
      <c r="A182" s="44"/>
      <c r="E182" s="267"/>
      <c r="L182" s="193"/>
      <c r="M182" s="193"/>
      <c r="N182" s="193"/>
    </row>
    <row r="183" spans="1:14" s="210" customFormat="1" ht="16.5" customHeight="1">
      <c r="A183" s="44"/>
      <c r="B183" s="524" t="s">
        <v>374</v>
      </c>
      <c r="C183" s="524"/>
      <c r="D183" s="524"/>
      <c r="E183" s="524"/>
      <c r="F183" s="524"/>
      <c r="G183" s="524"/>
      <c r="H183" s="524"/>
      <c r="I183" s="524"/>
      <c r="J183" s="524"/>
      <c r="K183" s="524"/>
      <c r="L183" s="193"/>
      <c r="M183" s="193"/>
      <c r="N183" s="193"/>
    </row>
    <row r="184" spans="1:14" s="210" customFormat="1" ht="16.5" customHeight="1">
      <c r="A184" s="44"/>
      <c r="B184" s="543"/>
      <c r="C184" s="543"/>
      <c r="D184" s="543"/>
      <c r="E184" s="543"/>
      <c r="F184" s="543"/>
      <c r="G184" s="543"/>
      <c r="H184" s="543"/>
      <c r="I184" s="543"/>
      <c r="J184" s="543"/>
      <c r="K184" s="543"/>
      <c r="L184" s="193"/>
      <c r="M184" s="193"/>
      <c r="N184" s="193"/>
    </row>
    <row r="185" spans="1:14" s="210" customFormat="1" ht="16.5" customHeight="1">
      <c r="A185" s="44"/>
      <c r="B185" s="193"/>
      <c r="C185" s="193"/>
      <c r="D185" s="117"/>
      <c r="E185" s="117"/>
      <c r="F185" s="117"/>
      <c r="G185" s="117"/>
      <c r="H185" s="118" t="s">
        <v>585</v>
      </c>
      <c r="I185" s="117"/>
      <c r="J185" s="118" t="s">
        <v>587</v>
      </c>
      <c r="K185" s="193"/>
      <c r="L185" s="193"/>
      <c r="M185" s="193"/>
      <c r="N185" s="193"/>
    </row>
    <row r="186" spans="1:14" s="210" customFormat="1" ht="16.5" customHeight="1">
      <c r="A186" s="44"/>
      <c r="B186" s="193"/>
      <c r="C186" s="193"/>
      <c r="D186" s="116"/>
      <c r="E186" s="116"/>
      <c r="F186" s="116"/>
      <c r="G186" s="116"/>
      <c r="H186" s="119" t="s">
        <v>99</v>
      </c>
      <c r="I186" s="116"/>
      <c r="J186" s="119" t="s">
        <v>99</v>
      </c>
      <c r="K186" s="193"/>
      <c r="L186" s="193"/>
      <c r="M186" s="193"/>
      <c r="N186" s="193"/>
    </row>
    <row r="187" spans="1:14" s="210" customFormat="1" ht="16.5" customHeight="1">
      <c r="A187" s="44"/>
      <c r="B187" s="40" t="s">
        <v>259</v>
      </c>
      <c r="C187" s="193"/>
      <c r="D187" s="116"/>
      <c r="E187" s="116"/>
      <c r="F187" s="116"/>
      <c r="G187" s="116"/>
      <c r="H187" s="119"/>
      <c r="I187" s="116"/>
      <c r="J187" s="119"/>
      <c r="K187" s="193"/>
      <c r="L187" s="193"/>
      <c r="M187" s="193"/>
      <c r="N187" s="193"/>
    </row>
    <row r="188" spans="1:14" s="210" customFormat="1" ht="16.5" customHeight="1">
      <c r="A188" s="44">
        <v>141</v>
      </c>
      <c r="B188" s="193" t="s">
        <v>372</v>
      </c>
      <c r="C188" s="193"/>
      <c r="D188" s="116"/>
      <c r="E188" s="116"/>
      <c r="F188" s="116"/>
      <c r="G188" s="116"/>
      <c r="H188" s="130">
        <f>SUMIF('تراز آزمایشی'!$H$3:$H$1000,A188,'تراز آزمایشی'!$L$3:$L$1000)-SUMIF('تراز آزمایشی'!$H$3:$H$1000,A188,'تراز آزمایشی'!$K$3:$K$1000)</f>
        <v>0</v>
      </c>
      <c r="I188" s="116"/>
      <c r="J188" s="116"/>
      <c r="K188" s="193"/>
      <c r="L188" s="193"/>
      <c r="M188" s="193"/>
      <c r="N188" s="193"/>
    </row>
    <row r="189" spans="1:14" s="210" customFormat="1" ht="16.5" customHeight="1">
      <c r="A189" s="44">
        <v>142</v>
      </c>
      <c r="B189" s="193" t="s">
        <v>496</v>
      </c>
      <c r="C189" s="193"/>
      <c r="D189" s="116"/>
      <c r="E189" s="116"/>
      <c r="F189" s="116"/>
      <c r="G189" s="116"/>
      <c r="H189" s="130">
        <f>SUMIF('تراز آزمایشی'!$H$3:$H$1000,A189,'تراز آزمایشی'!$L$3:$L$1000)-SUMIF('تراز آزمایشی'!$H$3:$H$1000,A189,'تراز آزمایشی'!$K$3:$K$1000)</f>
        <v>0</v>
      </c>
      <c r="I189" s="116"/>
      <c r="J189" s="116"/>
      <c r="K189" s="193"/>
      <c r="L189" s="193"/>
      <c r="M189" s="193"/>
      <c r="N189" s="193"/>
    </row>
    <row r="190" spans="1:14" s="210" customFormat="1" ht="16.5" customHeight="1">
      <c r="A190" s="44"/>
      <c r="B190" s="193"/>
      <c r="C190" s="193"/>
      <c r="D190" s="116"/>
      <c r="E190" s="116"/>
      <c r="F190" s="116"/>
      <c r="G190" s="116"/>
      <c r="H190" s="161">
        <f>SUM(H188:H189)</f>
        <v>0</v>
      </c>
      <c r="I190" s="116"/>
      <c r="J190" s="161">
        <f>SUM(J188:J189)</f>
        <v>0</v>
      </c>
      <c r="K190" s="193"/>
      <c r="L190" s="193"/>
      <c r="M190" s="193"/>
      <c r="N190" s="193"/>
    </row>
    <row r="191" spans="1:14" s="210" customFormat="1" ht="16.5" customHeight="1">
      <c r="A191" s="44"/>
      <c r="B191" s="40" t="s">
        <v>88</v>
      </c>
      <c r="C191" s="40"/>
      <c r="D191" s="193"/>
      <c r="E191" s="193"/>
      <c r="F191" s="193"/>
      <c r="G191" s="193"/>
      <c r="H191" s="193"/>
      <c r="I191" s="193"/>
      <c r="J191" s="193"/>
      <c r="K191" s="193"/>
      <c r="L191" s="193"/>
      <c r="M191" s="193"/>
      <c r="N191" s="193"/>
    </row>
    <row r="192" spans="1:14" s="210" customFormat="1" ht="16.5" customHeight="1">
      <c r="A192" s="44">
        <v>143</v>
      </c>
      <c r="B192" s="39" t="s">
        <v>372</v>
      </c>
      <c r="C192" s="39"/>
      <c r="D192" s="108"/>
      <c r="E192" s="108"/>
      <c r="F192" s="108"/>
      <c r="G192" s="108"/>
      <c r="H192" s="130">
        <f>SUMIF('تراز آزمایشی'!$H$3:$H$1000,A192,'تراز آزمایشی'!$L$3:$L$1000)-SUMIF('تراز آزمایشی'!$H$3:$H$1000,A192,'تراز آزمایشی'!$K$3:$K$1000)</f>
        <v>0</v>
      </c>
      <c r="I192" s="130"/>
      <c r="J192" s="130"/>
      <c r="K192" s="193"/>
      <c r="L192" s="193"/>
      <c r="M192" s="193"/>
      <c r="N192" s="193"/>
    </row>
    <row r="193" spans="1:14" s="210" customFormat="1" ht="16.5" customHeight="1">
      <c r="A193" s="44">
        <v>144</v>
      </c>
      <c r="B193" s="39" t="s">
        <v>496</v>
      </c>
      <c r="C193" s="39"/>
      <c r="D193" s="108"/>
      <c r="E193" s="108"/>
      <c r="F193" s="108"/>
      <c r="G193" s="108"/>
      <c r="H193" s="130">
        <f>SUMIF('تراز آزمایشی'!$H$3:$H$1000,A193,'تراز آزمایشی'!$L$3:$L$1000)-SUMIF('تراز آزمایشی'!$H$3:$H$1000,A193,'تراز آزمایشی'!$K$3:$K$1000)</f>
        <v>0</v>
      </c>
      <c r="I193" s="130"/>
      <c r="J193" s="130"/>
      <c r="K193" s="193"/>
      <c r="L193" s="193"/>
      <c r="M193" s="193"/>
      <c r="N193" s="193"/>
    </row>
    <row r="194" spans="1:14" s="210" customFormat="1" ht="16.5" customHeight="1">
      <c r="A194" s="44">
        <v>145</v>
      </c>
      <c r="B194" s="39" t="s">
        <v>373</v>
      </c>
      <c r="C194" s="39"/>
      <c r="D194" s="108"/>
      <c r="E194" s="108"/>
      <c r="F194" s="108"/>
      <c r="G194" s="108"/>
      <c r="H194" s="120">
        <f>SUMIF('تراز آزمایشی'!$H$3:$H$1000,A194,'تراز آزمایشی'!$L$3:$L$1000)-SUMIF('تراز آزمایشی'!$H$3:$H$1000,A194,'تراز آزمایشی'!$K$3:$K$1000)</f>
        <v>0</v>
      </c>
      <c r="I194" s="130"/>
      <c r="J194" s="120"/>
      <c r="K194" s="193"/>
      <c r="L194" s="193"/>
      <c r="M194" s="193"/>
      <c r="N194" s="193"/>
    </row>
    <row r="195" spans="1:14" s="210" customFormat="1" ht="16.5" customHeight="1">
      <c r="A195" s="44"/>
      <c r="B195" s="39"/>
      <c r="C195" s="39"/>
      <c r="D195" s="105"/>
      <c r="E195" s="105"/>
      <c r="F195" s="105"/>
      <c r="G195" s="105"/>
      <c r="H195" s="137">
        <f>SUM(H192:H194)</f>
        <v>0</v>
      </c>
      <c r="I195" s="140"/>
      <c r="J195" s="137">
        <f>SUM(J192:J194)</f>
        <v>0</v>
      </c>
      <c r="K195" s="193"/>
      <c r="L195" s="193"/>
      <c r="M195" s="193"/>
      <c r="N195" s="193"/>
    </row>
    <row r="196" spans="1:14" s="210" customFormat="1" ht="16.5" customHeight="1" thickBot="1">
      <c r="A196" s="44">
        <v>14</v>
      </c>
      <c r="B196" s="193"/>
      <c r="C196" s="193"/>
      <c r="D196" s="143"/>
      <c r="E196" s="143"/>
      <c r="F196" s="143"/>
      <c r="G196" s="143"/>
      <c r="H196" s="123">
        <f>H195+H190</f>
        <v>0</v>
      </c>
      <c r="I196" s="142"/>
      <c r="J196" s="123">
        <f>J195+J190</f>
        <v>0</v>
      </c>
      <c r="K196" s="193"/>
      <c r="L196" s="193"/>
      <c r="M196" s="193"/>
      <c r="N196" s="193"/>
    </row>
    <row r="197" spans="1:14" s="210" customFormat="1" ht="16.5" customHeight="1" thickTop="1">
      <c r="A197" s="44"/>
      <c r="B197" s="269" t="s">
        <v>375</v>
      </c>
      <c r="C197" s="191"/>
      <c r="D197" s="191"/>
      <c r="E197" s="191"/>
      <c r="F197" s="191"/>
      <c r="G197" s="191"/>
      <c r="H197" s="191"/>
      <c r="I197" s="191"/>
      <c r="J197" s="191"/>
      <c r="K197" s="200"/>
      <c r="L197" s="193"/>
      <c r="M197" s="193"/>
      <c r="N197" s="193"/>
    </row>
    <row r="198" spans="1:14" s="210" customFormat="1" ht="16.5" customHeight="1">
      <c r="A198" s="44"/>
      <c r="B198" s="200"/>
      <c r="C198" s="200"/>
      <c r="D198" s="200"/>
      <c r="E198" s="200"/>
      <c r="F198" s="200"/>
      <c r="G198" s="200"/>
      <c r="H198" s="200"/>
      <c r="I198" s="200"/>
      <c r="J198" s="200"/>
      <c r="K198" s="193"/>
      <c r="L198" s="193"/>
      <c r="M198" s="193"/>
      <c r="N198" s="193"/>
    </row>
    <row r="199" spans="1:14" s="210" customFormat="1" ht="16.5" customHeight="1">
      <c r="A199" s="44"/>
      <c r="B199" s="193"/>
      <c r="C199" s="193"/>
      <c r="D199" s="117"/>
      <c r="E199" s="117"/>
      <c r="F199" s="117"/>
      <c r="G199" s="117"/>
      <c r="H199" s="118" t="s">
        <v>585</v>
      </c>
      <c r="I199" s="117"/>
      <c r="J199" s="118" t="s">
        <v>587</v>
      </c>
      <c r="K199" s="193"/>
      <c r="L199" s="193"/>
      <c r="M199" s="193"/>
      <c r="N199" s="193"/>
    </row>
    <row r="200" spans="1:14" s="210" customFormat="1" ht="16.5" customHeight="1">
      <c r="A200" s="44"/>
      <c r="B200" s="193"/>
      <c r="C200" s="193"/>
      <c r="D200" s="116"/>
      <c r="E200" s="116"/>
      <c r="F200" s="116"/>
      <c r="G200" s="116"/>
      <c r="H200" s="119" t="s">
        <v>99</v>
      </c>
      <c r="I200" s="116"/>
      <c r="J200" s="119" t="s">
        <v>99</v>
      </c>
      <c r="K200" s="193"/>
      <c r="L200" s="193"/>
      <c r="M200" s="193"/>
      <c r="N200" s="193"/>
    </row>
    <row r="201" spans="1:14" s="210" customFormat="1" ht="16.5" customHeight="1">
      <c r="A201" s="44">
        <v>151</v>
      </c>
      <c r="B201" s="39" t="s">
        <v>273</v>
      </c>
      <c r="C201" s="39"/>
      <c r="D201" s="108"/>
      <c r="E201" s="108"/>
      <c r="F201" s="108"/>
      <c r="G201" s="108"/>
      <c r="H201" s="130">
        <f>SUMIF('تراز آزمایشی'!$H$3:$H$1000,A201,'تراز آزمایشی'!$L$3:$L$1000)-SUMIF('تراز آزمایشی'!$H$3:$H$1000,A201,'تراز آزمایشی'!$K$3:$K$1000)</f>
        <v>0</v>
      </c>
      <c r="I201" s="130"/>
      <c r="J201" s="130"/>
      <c r="K201" s="193"/>
      <c r="L201" s="193"/>
      <c r="M201" s="193"/>
      <c r="N201" s="193"/>
    </row>
    <row r="202" spans="1:14" s="210" customFormat="1" ht="16.5" customHeight="1">
      <c r="A202" s="44">
        <v>152</v>
      </c>
      <c r="B202" s="39" t="s">
        <v>233</v>
      </c>
      <c r="C202" s="39"/>
      <c r="D202" s="108"/>
      <c r="E202" s="108"/>
      <c r="F202" s="108"/>
      <c r="G202" s="108"/>
      <c r="H202" s="130">
        <f>SUMIF('تراز آزمایشی'!$H$3:$H$1000,A202,'تراز آزمایشی'!$L$3:$L$1000)-SUMIF('تراز آزمایشی'!$H$3:$H$1000,A202,'تراز آزمایشی'!$K$3:$K$1000)</f>
        <v>0</v>
      </c>
      <c r="I202" s="130"/>
      <c r="J202" s="130"/>
      <c r="K202" s="193"/>
      <c r="L202" s="193"/>
      <c r="M202" s="193"/>
      <c r="N202" s="193"/>
    </row>
    <row r="203" spans="1:14" s="210" customFormat="1" ht="16.5" customHeight="1">
      <c r="A203" s="44">
        <v>153</v>
      </c>
      <c r="B203" s="39" t="s">
        <v>234</v>
      </c>
      <c r="C203" s="39"/>
      <c r="D203" s="108"/>
      <c r="E203" s="108"/>
      <c r="F203" s="108"/>
      <c r="G203" s="108"/>
      <c r="H203" s="130">
        <f>SUMIF('تراز آزمایشی'!$H$3:$H$1000,A203,'تراز آزمایشی'!$L$3:$L$1000)-SUMIF('تراز آزمایشی'!$H$3:$H$1000,A203,'تراز آزمایشی'!$K$3:$K$1000)</f>
        <v>0</v>
      </c>
      <c r="I203" s="130"/>
      <c r="J203" s="130"/>
      <c r="K203" s="193"/>
      <c r="L203" s="193"/>
      <c r="M203" s="193"/>
      <c r="N203" s="193"/>
    </row>
    <row r="204" spans="1:14" s="210" customFormat="1" ht="16.5" customHeight="1">
      <c r="A204" s="44">
        <v>154</v>
      </c>
      <c r="B204" s="39" t="s">
        <v>274</v>
      </c>
      <c r="C204" s="39"/>
      <c r="D204" s="108"/>
      <c r="E204" s="108"/>
      <c r="F204" s="108"/>
      <c r="G204" s="108"/>
      <c r="H204" s="130">
        <f>SUMIF('تراز آزمایشی'!$H$3:$H$1000,A204,'تراز آزمایشی'!$L$3:$L$1000)-SUMIF('تراز آزمایشی'!$H$3:$H$1000,A204,'تراز آزمایشی'!$K$3:$K$1000)</f>
        <v>0</v>
      </c>
      <c r="I204" s="130"/>
      <c r="J204" s="130"/>
      <c r="K204" s="193"/>
      <c r="L204" s="193"/>
      <c r="M204" s="193"/>
      <c r="N204" s="193"/>
    </row>
    <row r="205" spans="1:14" s="210" customFormat="1" ht="16.5" customHeight="1">
      <c r="A205" s="44">
        <v>155</v>
      </c>
      <c r="B205" s="39" t="s">
        <v>275</v>
      </c>
      <c r="C205" s="39"/>
      <c r="D205" s="108"/>
      <c r="E205" s="108"/>
      <c r="F205" s="108"/>
      <c r="G205" s="108"/>
      <c r="H205" s="130">
        <f>SUMIF('تراز آزمایشی'!$H$3:$H$1000,A205,'تراز آزمایشی'!$L$3:$L$1000)-SUMIF('تراز آزمایشی'!$H$3:$H$1000,A205,'تراز آزمایشی'!$K$3:$K$1000)</f>
        <v>0</v>
      </c>
      <c r="I205" s="130"/>
      <c r="J205" s="130"/>
      <c r="K205" s="193"/>
      <c r="L205" s="193"/>
      <c r="M205" s="193"/>
      <c r="N205" s="193"/>
    </row>
    <row r="206" spans="1:14" s="210" customFormat="1" ht="16.5" customHeight="1">
      <c r="A206" s="44">
        <v>156</v>
      </c>
      <c r="B206" s="39" t="s">
        <v>276</v>
      </c>
      <c r="C206" s="39"/>
      <c r="D206" s="108"/>
      <c r="E206" s="108"/>
      <c r="F206" s="108"/>
      <c r="G206" s="108"/>
      <c r="H206" s="130">
        <f>SUMIF('تراز آزمایشی'!$H$3:$H$1000,A206,'تراز آزمایشی'!$L$3:$L$1000)-SUMIF('تراز آزمایشی'!$H$3:$H$1000,A206,'تراز آزمایشی'!$K$3:$K$1000)</f>
        <v>0</v>
      </c>
      <c r="I206" s="130"/>
      <c r="J206" s="130"/>
      <c r="K206" s="193"/>
      <c r="L206" s="193"/>
      <c r="M206" s="193"/>
      <c r="N206" s="193"/>
    </row>
    <row r="207" spans="1:14" s="210" customFormat="1" ht="16.5" customHeight="1">
      <c r="A207" s="44">
        <v>157</v>
      </c>
      <c r="B207" s="39" t="s">
        <v>492</v>
      </c>
      <c r="C207" s="39"/>
      <c r="D207" s="105"/>
      <c r="E207" s="105"/>
      <c r="F207" s="105"/>
      <c r="G207" s="105"/>
      <c r="H207" s="130">
        <f>SUMIF('تراز آزمایشی'!$H$3:$H$1000,A207,'تراز آزمایشی'!$L$3:$L$1000)-SUMIF('تراز آزمایشی'!$H$3:$H$1000,A207,'تراز آزمایشی'!$K$3:$K$1000)</f>
        <v>0</v>
      </c>
      <c r="I207" s="147"/>
      <c r="J207" s="137"/>
      <c r="K207" s="193"/>
      <c r="L207" s="193"/>
      <c r="M207" s="193"/>
      <c r="N207" s="193"/>
    </row>
    <row r="208" spans="1:14" s="210" customFormat="1" ht="16.5" customHeight="1">
      <c r="A208" s="44">
        <v>158</v>
      </c>
      <c r="B208" s="39" t="s">
        <v>277</v>
      </c>
      <c r="C208" s="39"/>
      <c r="D208" s="105"/>
      <c r="E208" s="105"/>
      <c r="F208" s="105"/>
      <c r="G208" s="105"/>
      <c r="H208" s="130">
        <f>SUMIF('تراز آزمایشی'!$H$3:$H$1000,A208,'تراز آزمایشی'!$L$3:$L$1000)-SUMIF('تراز آزمایشی'!$H$3:$H$1000,A208,'تراز آزمایشی'!$K$3:$K$1000)</f>
        <v>0</v>
      </c>
      <c r="I208" s="140"/>
      <c r="J208" s="137"/>
      <c r="K208" s="193"/>
      <c r="L208" s="193"/>
      <c r="M208" s="193"/>
      <c r="N208" s="193"/>
    </row>
    <row r="209" spans="1:14" s="210" customFormat="1" ht="16.5" customHeight="1" thickBot="1">
      <c r="A209" s="44">
        <v>15</v>
      </c>
      <c r="B209" s="193"/>
      <c r="C209" s="193"/>
      <c r="D209" s="143"/>
      <c r="E209" s="143"/>
      <c r="F209" s="143"/>
      <c r="G209" s="143"/>
      <c r="H209" s="123">
        <f>SUM(H201:H208)</f>
        <v>0</v>
      </c>
      <c r="I209" s="142"/>
      <c r="J209" s="123">
        <f>SUM(J201:J208)</f>
        <v>0</v>
      </c>
      <c r="K209" s="193"/>
      <c r="L209" s="193"/>
      <c r="M209" s="193"/>
      <c r="N209" s="193"/>
    </row>
    <row r="210" spans="1:14" s="210" customFormat="1" ht="16.5" customHeight="1" thickTop="1">
      <c r="A210" s="44"/>
      <c r="B210" s="193"/>
      <c r="C210" s="193"/>
      <c r="D210" s="143"/>
      <c r="E210" s="143"/>
      <c r="F210" s="143"/>
      <c r="G210" s="143"/>
      <c r="H210" s="137"/>
      <c r="I210" s="142"/>
      <c r="J210" s="137"/>
      <c r="K210" s="193"/>
      <c r="L210" s="193"/>
      <c r="M210" s="193"/>
      <c r="N210" s="193"/>
    </row>
    <row r="211" spans="1:14" s="210" customFormat="1" ht="18" customHeight="1">
      <c r="A211" s="44"/>
      <c r="B211" s="193"/>
      <c r="C211" s="193"/>
      <c r="D211" s="143"/>
      <c r="E211" s="143"/>
      <c r="F211" s="143"/>
      <c r="G211" s="143"/>
      <c r="H211" s="137"/>
      <c r="I211" s="142"/>
      <c r="J211" s="137"/>
      <c r="K211" s="193"/>
      <c r="L211" s="193"/>
      <c r="M211" s="193"/>
      <c r="N211" s="193"/>
    </row>
    <row r="212" spans="1:14" s="210" customFormat="1" ht="18" customHeight="1">
      <c r="A212" s="44"/>
      <c r="E212" s="267"/>
      <c r="L212" s="193"/>
      <c r="M212" s="193"/>
      <c r="N212" s="193"/>
    </row>
    <row r="213" spans="1:14" s="210" customFormat="1" ht="18" customHeight="1">
      <c r="A213" s="44"/>
      <c r="E213" s="267"/>
      <c r="L213" s="193"/>
      <c r="M213" s="193"/>
      <c r="N213" s="193"/>
    </row>
    <row r="214" spans="1:14" s="210" customFormat="1" ht="18" customHeight="1">
      <c r="A214" s="44"/>
      <c r="B214" s="269" t="s">
        <v>376</v>
      </c>
      <c r="C214" s="14"/>
      <c r="D214" s="14"/>
      <c r="E214" s="14"/>
      <c r="F214" s="14"/>
      <c r="G214" s="14"/>
      <c r="H214" s="14"/>
      <c r="I214" s="14"/>
      <c r="J214" s="14"/>
      <c r="K214" s="14"/>
      <c r="L214" s="193"/>
      <c r="M214" s="193"/>
      <c r="N214" s="193"/>
    </row>
    <row r="215" spans="1:14" s="210" customFormat="1" ht="18" customHeight="1">
      <c r="A215" s="44"/>
      <c r="B215" s="543"/>
      <c r="C215" s="543"/>
      <c r="D215" s="543"/>
      <c r="E215" s="543"/>
      <c r="F215" s="543"/>
      <c r="G215" s="543"/>
      <c r="H215" s="543"/>
      <c r="I215" s="543"/>
      <c r="J215" s="543"/>
      <c r="K215" s="543"/>
      <c r="L215" s="193"/>
      <c r="M215" s="193"/>
      <c r="N215" s="193"/>
    </row>
    <row r="216" spans="1:14" s="210" customFormat="1" ht="18" customHeight="1">
      <c r="A216" s="44"/>
      <c r="B216" s="193"/>
      <c r="C216" s="193"/>
      <c r="D216" s="117"/>
      <c r="E216" s="117"/>
      <c r="F216" s="117"/>
      <c r="G216" s="117"/>
      <c r="H216" s="118" t="s">
        <v>585</v>
      </c>
      <c r="I216" s="117"/>
      <c r="J216" s="118" t="s">
        <v>587</v>
      </c>
      <c r="K216" s="193"/>
      <c r="L216" s="193"/>
      <c r="M216" s="193"/>
      <c r="N216" s="193"/>
    </row>
    <row r="217" spans="1:14" s="210" customFormat="1" ht="18" customHeight="1">
      <c r="A217" s="44"/>
      <c r="B217" s="193"/>
      <c r="C217" s="193"/>
      <c r="D217" s="116"/>
      <c r="E217" s="116"/>
      <c r="F217" s="116"/>
      <c r="G217" s="116"/>
      <c r="H217" s="119" t="s">
        <v>99</v>
      </c>
      <c r="I217" s="116"/>
      <c r="J217" s="119" t="s">
        <v>99</v>
      </c>
      <c r="K217" s="193"/>
      <c r="L217" s="193"/>
      <c r="M217" s="193"/>
      <c r="N217" s="193"/>
    </row>
    <row r="218" spans="1:14" s="210" customFormat="1" ht="18" customHeight="1">
      <c r="A218" s="44"/>
      <c r="B218" s="39" t="s">
        <v>278</v>
      </c>
      <c r="C218" s="39"/>
      <c r="D218" s="108"/>
      <c r="E218" s="108"/>
      <c r="F218" s="108"/>
      <c r="G218" s="108"/>
      <c r="H218" s="130"/>
      <c r="I218" s="130"/>
      <c r="J218" s="130"/>
      <c r="K218" s="193"/>
      <c r="L218" s="193"/>
      <c r="M218" s="193"/>
      <c r="N218" s="193"/>
    </row>
    <row r="219" spans="1:14" s="210" customFormat="1" ht="18" customHeight="1">
      <c r="A219" s="44">
        <v>161</v>
      </c>
      <c r="B219" s="39" t="s">
        <v>279</v>
      </c>
      <c r="C219" s="39"/>
      <c r="D219" s="108"/>
      <c r="E219" s="108"/>
      <c r="F219" s="108"/>
      <c r="G219" s="108"/>
      <c r="H219" s="130">
        <f>SUMIF('تراز آزمایشی'!$H$3:$H$1000,A219,'تراز آزمایشی'!$L$3:$L$1000)-SUMIF('تراز آزمایشی'!$H$3:$H$1000,A219,'تراز آزمایشی'!$K$3:$K$1000)</f>
        <v>0</v>
      </c>
      <c r="I219" s="130"/>
      <c r="J219" s="130"/>
      <c r="K219" s="193"/>
      <c r="L219" s="193"/>
      <c r="M219" s="193"/>
      <c r="N219" s="193"/>
    </row>
    <row r="220" spans="1:14" s="210" customFormat="1" ht="18" customHeight="1">
      <c r="A220" s="44">
        <v>162</v>
      </c>
      <c r="B220" s="39" t="s">
        <v>233</v>
      </c>
      <c r="C220" s="39"/>
      <c r="D220" s="108"/>
      <c r="E220" s="108"/>
      <c r="F220" s="108"/>
      <c r="G220" s="108"/>
      <c r="H220" s="130">
        <f>SUMIF('تراز آزمایشی'!$H$3:$H$1000,A220,'تراز آزمایشی'!$L$3:$L$1000)-SUMIF('تراز آزمایشی'!$H$3:$H$1000,A220,'تراز آزمایشی'!$K$3:$K$1000)</f>
        <v>0</v>
      </c>
      <c r="I220" s="130"/>
      <c r="J220" s="130"/>
      <c r="K220" s="193"/>
      <c r="L220" s="193"/>
      <c r="M220" s="193"/>
      <c r="N220" s="193"/>
    </row>
    <row r="221" spans="1:14" s="210" customFormat="1" ht="18" customHeight="1">
      <c r="A221" s="44">
        <v>163</v>
      </c>
      <c r="B221" s="39" t="s">
        <v>234</v>
      </c>
      <c r="C221" s="39"/>
      <c r="D221" s="108"/>
      <c r="E221" s="108"/>
      <c r="F221" s="108"/>
      <c r="G221" s="108"/>
      <c r="H221" s="130">
        <f>SUMIF('تراز آزمایشی'!$H$3:$H$1000,A221,'تراز آزمایشی'!$L$3:$L$1000)-SUMIF('تراز آزمایشی'!$H$3:$H$1000,A221,'تراز آزمایشی'!$K$3:$K$1000)</f>
        <v>0</v>
      </c>
      <c r="I221" s="130"/>
      <c r="J221" s="130"/>
      <c r="K221" s="193"/>
      <c r="L221" s="193"/>
      <c r="M221" s="193"/>
      <c r="N221" s="193"/>
    </row>
    <row r="222" spans="1:14" s="210" customFormat="1" ht="18" customHeight="1">
      <c r="A222" s="44">
        <v>164</v>
      </c>
      <c r="B222" s="39" t="s">
        <v>280</v>
      </c>
      <c r="C222" s="39"/>
      <c r="D222" s="108"/>
      <c r="E222" s="108"/>
      <c r="F222" s="108"/>
      <c r="G222" s="108"/>
      <c r="H222" s="130">
        <f>SUMIF('تراز آزمایشی'!$H$3:$H$1000,A222,'تراز آزمایشی'!$L$3:$L$1000)-SUMIF('تراز آزمایشی'!$H$3:$H$1000,A222,'تراز آزمایشی'!$K$3:$K$1000)</f>
        <v>0</v>
      </c>
      <c r="I222" s="130"/>
      <c r="J222" s="130"/>
      <c r="K222" s="193"/>
      <c r="L222" s="193"/>
      <c r="M222" s="193"/>
      <c r="N222" s="193"/>
    </row>
    <row r="223" spans="1:14" s="210" customFormat="1" ht="18" customHeight="1">
      <c r="A223" s="44"/>
      <c r="B223" s="39"/>
      <c r="C223" s="39"/>
      <c r="D223" s="108"/>
      <c r="E223" s="108"/>
      <c r="F223" s="108"/>
      <c r="G223" s="108"/>
      <c r="H223" s="138">
        <f>SUM(H218:H222)</f>
        <v>0</v>
      </c>
      <c r="I223" s="130"/>
      <c r="J223" s="138">
        <f>SUM(J218:J222)</f>
        <v>0</v>
      </c>
      <c r="K223" s="193"/>
      <c r="L223" s="193"/>
      <c r="M223" s="193"/>
      <c r="N223" s="193"/>
    </row>
    <row r="224" spans="1:14" s="210" customFormat="1" ht="18" customHeight="1">
      <c r="A224" s="44">
        <v>165</v>
      </c>
      <c r="B224" s="39" t="s">
        <v>281</v>
      </c>
      <c r="C224" s="39"/>
      <c r="D224" s="108"/>
      <c r="E224" s="108"/>
      <c r="F224" s="108"/>
      <c r="G224" s="108"/>
      <c r="H224" s="130">
        <f>SUMIF('تراز آزمایشی'!$H$3:$H$1000,A224,'تراز آزمایشی'!$L$3:$L$1000)-SUMIF('تراز آزمایشی'!$H$3:$H$1000,A224,'تراز آزمایشی'!$K$3:$K$1000)</f>
        <v>0</v>
      </c>
      <c r="I224" s="130"/>
      <c r="J224" s="120"/>
      <c r="K224" s="193"/>
      <c r="L224" s="193"/>
      <c r="M224" s="193"/>
      <c r="N224" s="193"/>
    </row>
    <row r="225" spans="1:14" s="210" customFormat="1" ht="18" customHeight="1" thickBot="1">
      <c r="A225" s="44">
        <v>16</v>
      </c>
      <c r="B225" s="39"/>
      <c r="C225" s="39"/>
      <c r="D225" s="105"/>
      <c r="E225" s="105"/>
      <c r="F225" s="105"/>
      <c r="G225" s="105"/>
      <c r="H225" s="123">
        <f>SUM(H223:H224)</f>
        <v>0</v>
      </c>
      <c r="I225" s="140"/>
      <c r="J225" s="123">
        <f>SUM(J223:J224)</f>
        <v>0</v>
      </c>
      <c r="K225" s="193"/>
      <c r="L225" s="193"/>
      <c r="M225" s="193"/>
      <c r="N225" s="193"/>
    </row>
    <row r="226" spans="1:14" s="210" customFormat="1" ht="18" customHeight="1" thickTop="1">
      <c r="A226" s="267"/>
      <c r="B226" s="39" t="s">
        <v>377</v>
      </c>
      <c r="C226" s="39"/>
      <c r="D226" s="39"/>
      <c r="E226" s="39"/>
      <c r="F226" s="39"/>
      <c r="G226" s="39"/>
      <c r="H226" s="39"/>
      <c r="I226" s="39"/>
      <c r="J226" s="39"/>
      <c r="K226" s="39"/>
      <c r="L226" s="193"/>
      <c r="M226" s="193"/>
      <c r="N226" s="193"/>
    </row>
    <row r="227" spans="1:14" s="210" customFormat="1" ht="18" customHeight="1">
      <c r="A227" s="267"/>
      <c r="E227" s="267"/>
      <c r="L227" s="193"/>
      <c r="M227" s="193"/>
      <c r="N227" s="193"/>
    </row>
    <row r="228" spans="1:14" s="210" customFormat="1" ht="18" customHeight="1">
      <c r="A228" s="267"/>
      <c r="E228" s="267"/>
      <c r="L228" s="193"/>
      <c r="M228" s="193"/>
      <c r="N228" s="193"/>
    </row>
    <row r="229" spans="1:14" s="210" customFormat="1" ht="18" customHeight="1">
      <c r="A229" s="267"/>
      <c r="E229" s="267"/>
      <c r="L229" s="193"/>
      <c r="M229" s="193"/>
      <c r="N229" s="193"/>
    </row>
    <row r="230" spans="1:14" s="210" customFormat="1" ht="18" customHeight="1">
      <c r="A230" s="267"/>
      <c r="E230" s="267"/>
      <c r="L230" s="193"/>
      <c r="M230" s="193"/>
      <c r="N230" s="193"/>
    </row>
    <row r="231" spans="1:14" s="210" customFormat="1" ht="18" customHeight="1">
      <c r="A231" s="267"/>
      <c r="E231" s="267"/>
      <c r="L231" s="193"/>
      <c r="M231" s="193"/>
      <c r="N231" s="193"/>
    </row>
    <row r="232" spans="1:14" s="210" customFormat="1" ht="18" customHeight="1">
      <c r="A232" s="267"/>
      <c r="E232" s="267"/>
      <c r="L232" s="193"/>
      <c r="M232" s="193"/>
      <c r="N232" s="193"/>
    </row>
    <row r="233" spans="1:14" s="210" customFormat="1" ht="18" customHeight="1">
      <c r="A233" s="267"/>
      <c r="E233" s="267"/>
      <c r="L233" s="193"/>
      <c r="M233" s="193"/>
      <c r="N233" s="193"/>
    </row>
    <row r="234" spans="1:14" s="210" customFormat="1" ht="18" customHeight="1">
      <c r="A234" s="267"/>
      <c r="E234" s="267"/>
      <c r="L234" s="193"/>
      <c r="M234" s="193"/>
      <c r="N234" s="193"/>
    </row>
    <row r="235" spans="1:14" s="210" customFormat="1" ht="18" customHeight="1">
      <c r="A235" s="267"/>
      <c r="E235" s="267"/>
      <c r="L235" s="193"/>
      <c r="M235" s="193"/>
      <c r="N235" s="193"/>
    </row>
    <row r="236" spans="1:14" s="210" customFormat="1" ht="18" customHeight="1">
      <c r="A236" s="267"/>
      <c r="E236" s="267"/>
      <c r="L236" s="193"/>
      <c r="M236" s="193"/>
      <c r="N236" s="193"/>
    </row>
    <row r="237" spans="1:14" s="210" customFormat="1" ht="18" customHeight="1">
      <c r="A237" s="267"/>
      <c r="E237" s="267"/>
      <c r="L237" s="193"/>
      <c r="M237" s="193"/>
      <c r="N237" s="193"/>
    </row>
    <row r="238" spans="1:14" s="210" customFormat="1" ht="18" customHeight="1">
      <c r="A238" s="267"/>
      <c r="E238" s="267"/>
      <c r="L238" s="193"/>
      <c r="M238" s="193"/>
      <c r="N238" s="193"/>
    </row>
    <row r="239" spans="1:14" s="210" customFormat="1" ht="18" customHeight="1">
      <c r="A239" s="267"/>
      <c r="E239" s="267"/>
      <c r="L239" s="193"/>
      <c r="M239" s="193"/>
      <c r="N239" s="193"/>
    </row>
    <row r="240" spans="1:14" s="210" customFormat="1" ht="18" customHeight="1">
      <c r="A240" s="267"/>
      <c r="E240" s="267"/>
      <c r="L240" s="193"/>
      <c r="M240" s="193"/>
      <c r="N240" s="193"/>
    </row>
    <row r="241" spans="1:14" s="210" customFormat="1" ht="18" customHeight="1">
      <c r="A241" s="267"/>
      <c r="E241" s="267"/>
      <c r="L241" s="193"/>
      <c r="M241" s="193"/>
      <c r="N241" s="193"/>
    </row>
    <row r="242" spans="1:14" s="210" customFormat="1" ht="18" customHeight="1">
      <c r="A242" s="267"/>
      <c r="E242" s="267"/>
      <c r="L242" s="193"/>
      <c r="M242" s="193"/>
      <c r="N242" s="193"/>
    </row>
    <row r="243" spans="1:14" s="210" customFormat="1" ht="18" customHeight="1">
      <c r="A243" s="267"/>
      <c r="E243" s="267"/>
      <c r="L243" s="193"/>
      <c r="M243" s="193"/>
      <c r="N243" s="193"/>
    </row>
    <row r="244" spans="1:14" s="210" customFormat="1" ht="18" customHeight="1">
      <c r="A244" s="267"/>
      <c r="E244" s="267"/>
      <c r="L244" s="193"/>
      <c r="M244" s="193"/>
      <c r="N244" s="193"/>
    </row>
    <row r="245" spans="1:14" s="210" customFormat="1" ht="18" customHeight="1">
      <c r="A245" s="267"/>
      <c r="E245" s="267"/>
      <c r="L245" s="193"/>
      <c r="M245" s="193"/>
      <c r="N245" s="193"/>
    </row>
    <row r="246" spans="1:14" s="210" customFormat="1" ht="18" customHeight="1">
      <c r="A246" s="267"/>
      <c r="E246" s="267"/>
      <c r="L246" s="193"/>
      <c r="M246" s="193"/>
      <c r="N246" s="193"/>
    </row>
    <row r="247" spans="1:14" s="210" customFormat="1" ht="18" customHeight="1">
      <c r="A247" s="267"/>
      <c r="E247" s="267"/>
      <c r="L247" s="193"/>
      <c r="M247" s="193"/>
      <c r="N247" s="193"/>
    </row>
    <row r="248" spans="1:14" s="210" customFormat="1" ht="18" customHeight="1">
      <c r="A248" s="267"/>
      <c r="E248" s="267"/>
      <c r="L248" s="193"/>
      <c r="M248" s="193"/>
      <c r="N248" s="193"/>
    </row>
    <row r="249" spans="1:14" s="210" customFormat="1" ht="18" customHeight="1">
      <c r="A249" s="267"/>
      <c r="E249" s="267"/>
      <c r="L249" s="193"/>
      <c r="M249" s="193"/>
      <c r="N249" s="193"/>
    </row>
    <row r="250" spans="1:14" s="210" customFormat="1" ht="18" customHeight="1">
      <c r="A250" s="44"/>
      <c r="B250" s="119"/>
      <c r="C250" s="119"/>
      <c r="D250" s="193"/>
      <c r="E250" s="193"/>
      <c r="F250" s="193"/>
      <c r="G250" s="193"/>
      <c r="H250" s="193"/>
      <c r="I250" s="193"/>
      <c r="J250" s="193"/>
      <c r="K250" s="193"/>
      <c r="L250" s="193"/>
      <c r="M250" s="193"/>
      <c r="N250" s="193"/>
    </row>
    <row r="251" spans="1:14" s="210" customFormat="1" ht="18" customHeight="1">
      <c r="A251" s="44"/>
      <c r="B251" s="119"/>
      <c r="C251" s="119"/>
      <c r="D251" s="193"/>
      <c r="E251" s="193"/>
      <c r="F251" s="193"/>
      <c r="G251" s="193"/>
      <c r="H251" s="193"/>
      <c r="I251" s="193"/>
      <c r="J251" s="193"/>
      <c r="K251" s="193"/>
      <c r="L251" s="193"/>
      <c r="M251" s="193"/>
      <c r="N251" s="193"/>
    </row>
    <row r="252" spans="1:14" s="210" customFormat="1" ht="18" customHeight="1">
      <c r="A252" s="44"/>
      <c r="B252" s="119"/>
      <c r="C252" s="119"/>
      <c r="D252" s="193"/>
      <c r="E252" s="193"/>
      <c r="F252" s="193"/>
      <c r="G252" s="193"/>
      <c r="H252" s="193"/>
      <c r="I252" s="193"/>
      <c r="J252" s="193"/>
      <c r="K252" s="193"/>
      <c r="L252" s="193"/>
      <c r="M252" s="193"/>
      <c r="N252" s="193"/>
    </row>
    <row r="253" spans="1:14" s="210" customFormat="1" ht="18" customHeight="1">
      <c r="A253" s="44"/>
      <c r="B253" s="524" t="s">
        <v>378</v>
      </c>
      <c r="C253" s="524"/>
      <c r="D253" s="524"/>
      <c r="E253" s="524"/>
      <c r="F253" s="524"/>
      <c r="G253" s="524"/>
      <c r="H253" s="524"/>
      <c r="I253" s="524"/>
      <c r="J253" s="524"/>
      <c r="K253" s="524"/>
      <c r="L253" s="193"/>
      <c r="M253" s="193"/>
      <c r="N253" s="193"/>
    </row>
    <row r="254" spans="1:14" s="210" customFormat="1" ht="18" customHeight="1">
      <c r="A254" s="44"/>
      <c r="B254" s="543" t="s">
        <v>89</v>
      </c>
      <c r="C254" s="543"/>
      <c r="D254" s="543"/>
      <c r="E254" s="543"/>
      <c r="F254" s="543"/>
      <c r="G254" s="543"/>
      <c r="H254" s="543"/>
      <c r="I254" s="543"/>
      <c r="J254" s="543"/>
      <c r="K254" s="543"/>
      <c r="L254" s="193"/>
      <c r="M254" s="193"/>
      <c r="N254" s="193"/>
    </row>
    <row r="255" spans="1:14" s="210" customFormat="1" ht="18" customHeight="1">
      <c r="A255" s="44"/>
      <c r="B255" s="193"/>
      <c r="C255" s="193"/>
      <c r="D255" s="117"/>
      <c r="E255" s="117"/>
      <c r="F255" s="117"/>
      <c r="G255" s="117"/>
      <c r="H255" s="118" t="s">
        <v>585</v>
      </c>
      <c r="I255" s="149"/>
      <c r="J255" s="118" t="s">
        <v>587</v>
      </c>
      <c r="K255" s="193"/>
      <c r="L255" s="193"/>
      <c r="M255" s="193"/>
      <c r="N255" s="193"/>
    </row>
    <row r="256" spans="1:14" s="210" customFormat="1" ht="18" customHeight="1">
      <c r="A256" s="44"/>
      <c r="B256" s="193"/>
      <c r="C256" s="193"/>
      <c r="D256" s="116"/>
      <c r="E256" s="116"/>
      <c r="F256" s="116"/>
      <c r="G256" s="116"/>
      <c r="H256" s="119" t="s">
        <v>99</v>
      </c>
      <c r="I256" s="119"/>
      <c r="J256" s="119" t="s">
        <v>99</v>
      </c>
      <c r="K256" s="193"/>
      <c r="L256" s="193"/>
      <c r="M256" s="193"/>
      <c r="N256" s="193"/>
    </row>
    <row r="257" spans="1:14" s="210" customFormat="1" ht="18" customHeight="1">
      <c r="A257" s="44">
        <v>181</v>
      </c>
      <c r="B257" s="39" t="s">
        <v>282</v>
      </c>
      <c r="C257" s="193"/>
      <c r="D257" s="116"/>
      <c r="E257" s="116"/>
      <c r="F257" s="116"/>
      <c r="G257" s="116"/>
      <c r="H257" s="130">
        <f>SUMIF('تراز آزمایشی'!$H$3:$H$1000,A257,'تراز آزمایشی'!$L$3:$L$1000)</f>
        <v>0</v>
      </c>
      <c r="I257" s="119"/>
      <c r="J257" s="116"/>
      <c r="K257" s="193"/>
      <c r="L257" s="193"/>
      <c r="M257" s="193"/>
      <c r="N257" s="193"/>
    </row>
    <row r="258" spans="1:14" s="210" customFormat="1" ht="18" customHeight="1">
      <c r="A258" s="44">
        <v>182</v>
      </c>
      <c r="B258" s="39" t="s">
        <v>90</v>
      </c>
      <c r="C258" s="39"/>
      <c r="D258" s="143"/>
      <c r="E258" s="143"/>
      <c r="F258" s="143"/>
      <c r="G258" s="143"/>
      <c r="H258" s="130">
        <f>SUMIF('تراز آزمایشی'!$H$3:$H$1000,A258,'تراز آزمایشی'!$L$3:$L$1000)</f>
        <v>0</v>
      </c>
      <c r="I258" s="142"/>
      <c r="J258" s="120"/>
      <c r="K258" s="193"/>
      <c r="L258" s="193"/>
      <c r="M258" s="193"/>
      <c r="N258" s="193"/>
    </row>
    <row r="259" spans="1:14" s="210" customFormat="1" ht="18" customHeight="1" thickBot="1">
      <c r="A259" s="44">
        <v>18</v>
      </c>
      <c r="B259" s="39"/>
      <c r="C259" s="39"/>
      <c r="D259" s="143"/>
      <c r="E259" s="143"/>
      <c r="F259" s="143"/>
      <c r="G259" s="143"/>
      <c r="H259" s="123">
        <f>SUM(H257:H258)</f>
        <v>0</v>
      </c>
      <c r="I259" s="143"/>
      <c r="J259" s="123">
        <f>SUM(J257:J258)</f>
        <v>0</v>
      </c>
      <c r="K259" s="193"/>
      <c r="L259" s="193"/>
      <c r="M259" s="193"/>
      <c r="N259" s="193"/>
    </row>
    <row r="260" spans="1:14" s="210" customFormat="1" ht="18" customHeight="1" thickTop="1">
      <c r="A260" s="267"/>
      <c r="E260" s="267"/>
      <c r="L260" s="193"/>
      <c r="M260" s="193"/>
      <c r="N260" s="193"/>
    </row>
    <row r="261" spans="1:14" s="210" customFormat="1" ht="18" customHeight="1">
      <c r="A261" s="267"/>
      <c r="E261" s="267"/>
      <c r="L261" s="193"/>
      <c r="M261" s="193"/>
      <c r="N261" s="193"/>
    </row>
    <row r="262" spans="1:14" s="210" customFormat="1" ht="18" customHeight="1">
      <c r="A262" s="267"/>
      <c r="E262" s="267"/>
      <c r="L262" s="193"/>
      <c r="M262" s="193"/>
      <c r="N262" s="193"/>
    </row>
    <row r="263" spans="1:14" s="210" customFormat="1" ht="18" customHeight="1">
      <c r="A263" s="267"/>
      <c r="E263" s="267"/>
      <c r="L263" s="193"/>
      <c r="M263" s="193"/>
      <c r="N263" s="193"/>
    </row>
    <row r="264" spans="1:14" s="210" customFormat="1" ht="18" customHeight="1">
      <c r="A264" s="267"/>
      <c r="E264" s="267"/>
      <c r="L264" s="193"/>
      <c r="M264" s="193"/>
      <c r="N264" s="193"/>
    </row>
    <row r="265" spans="1:14" s="210" customFormat="1" ht="18" customHeight="1">
      <c r="A265" s="267"/>
      <c r="E265" s="267"/>
      <c r="L265" s="193"/>
      <c r="M265" s="193"/>
      <c r="N265" s="193"/>
    </row>
    <row r="266" spans="1:14" s="210" customFormat="1" ht="18" customHeight="1">
      <c r="A266" s="267"/>
      <c r="E266" s="267"/>
      <c r="L266" s="193"/>
      <c r="M266" s="193"/>
      <c r="N266" s="193"/>
    </row>
    <row r="267" spans="1:14" s="210" customFormat="1" ht="18" customHeight="1">
      <c r="A267" s="267"/>
      <c r="E267" s="267"/>
      <c r="L267" s="193"/>
      <c r="M267" s="193"/>
      <c r="N267" s="193"/>
    </row>
    <row r="268" spans="1:14" s="210" customFormat="1" ht="18" customHeight="1">
      <c r="A268" s="267"/>
      <c r="E268" s="267"/>
      <c r="L268" s="193"/>
      <c r="M268" s="193"/>
      <c r="N268" s="193"/>
    </row>
    <row r="269" spans="1:14" s="210" customFormat="1" ht="18" customHeight="1">
      <c r="A269" s="267"/>
      <c r="E269" s="267"/>
      <c r="L269" s="193"/>
      <c r="M269" s="193"/>
      <c r="N269" s="193"/>
    </row>
    <row r="270" spans="1:14" s="210" customFormat="1" ht="18" customHeight="1">
      <c r="A270" s="267"/>
      <c r="E270" s="267"/>
      <c r="L270" s="193"/>
      <c r="M270" s="193"/>
      <c r="N270" s="193"/>
    </row>
    <row r="271" spans="1:14" s="210" customFormat="1" ht="18" customHeight="1">
      <c r="A271" s="267"/>
      <c r="E271" s="267"/>
      <c r="L271" s="193"/>
      <c r="M271" s="193"/>
      <c r="N271" s="193"/>
    </row>
    <row r="272" spans="1:14" s="210" customFormat="1" ht="18" customHeight="1">
      <c r="A272" s="267"/>
      <c r="E272" s="267"/>
      <c r="L272" s="193"/>
      <c r="M272" s="193"/>
      <c r="N272" s="193"/>
    </row>
    <row r="273" spans="1:14" s="210" customFormat="1" ht="18" customHeight="1">
      <c r="A273" s="267"/>
      <c r="E273" s="267"/>
      <c r="L273" s="193"/>
      <c r="M273" s="193"/>
      <c r="N273" s="193"/>
    </row>
    <row r="274" spans="1:14" s="210" customFormat="1" ht="18" customHeight="1">
      <c r="A274" s="267"/>
      <c r="E274" s="267"/>
      <c r="L274" s="193"/>
      <c r="M274" s="193"/>
      <c r="N274" s="193"/>
    </row>
    <row r="275" spans="1:14" s="210" customFormat="1" ht="18" customHeight="1">
      <c r="A275" s="267"/>
      <c r="E275" s="267"/>
      <c r="L275" s="193"/>
      <c r="M275" s="193"/>
      <c r="N275" s="193"/>
    </row>
    <row r="276" spans="1:14" s="210" customFormat="1" ht="18" customHeight="1">
      <c r="A276" s="267"/>
      <c r="E276" s="267"/>
      <c r="L276" s="193"/>
      <c r="M276" s="193"/>
      <c r="N276" s="193"/>
    </row>
    <row r="277" spans="1:14" s="210" customFormat="1" ht="18" customHeight="1">
      <c r="A277" s="267"/>
      <c r="E277" s="267"/>
      <c r="L277" s="193"/>
      <c r="M277" s="193"/>
      <c r="N277" s="193"/>
    </row>
    <row r="278" spans="1:14" s="210" customFormat="1" ht="18" customHeight="1">
      <c r="A278" s="44"/>
      <c r="B278" s="119"/>
      <c r="C278" s="119"/>
      <c r="D278" s="193"/>
      <c r="E278" s="193"/>
      <c r="F278" s="193"/>
      <c r="G278" s="193"/>
      <c r="H278" s="193"/>
      <c r="I278" s="193"/>
      <c r="J278" s="193"/>
      <c r="K278" s="193"/>
      <c r="L278" s="193"/>
      <c r="M278" s="193"/>
      <c r="N278" s="193"/>
    </row>
    <row r="279" spans="1:14" s="210" customFormat="1" ht="18" customHeight="1">
      <c r="A279" s="44"/>
      <c r="B279" s="119"/>
      <c r="C279" s="119"/>
      <c r="D279" s="193"/>
      <c r="E279" s="193"/>
      <c r="F279" s="193"/>
      <c r="G279" s="193"/>
      <c r="H279" s="193"/>
      <c r="I279" s="193"/>
      <c r="J279" s="193"/>
      <c r="K279" s="193"/>
      <c r="L279" s="193"/>
      <c r="M279" s="193"/>
      <c r="N279" s="193"/>
    </row>
    <row r="280" spans="1:14" s="210" customFormat="1" ht="18" customHeight="1">
      <c r="A280" s="44"/>
      <c r="B280" s="119"/>
      <c r="C280" s="119"/>
      <c r="D280" s="193"/>
      <c r="E280" s="193"/>
      <c r="F280" s="193"/>
      <c r="G280" s="193"/>
      <c r="H280" s="193"/>
      <c r="I280" s="193"/>
      <c r="J280" s="193"/>
      <c r="K280" s="193"/>
      <c r="L280" s="193"/>
      <c r="M280" s="193"/>
      <c r="N280" s="193"/>
    </row>
    <row r="281" spans="1:14" s="210" customFormat="1" ht="18" customHeight="1">
      <c r="A281" s="44"/>
      <c r="B281" s="119"/>
      <c r="C281" s="119"/>
      <c r="D281" s="193"/>
      <c r="E281" s="193"/>
      <c r="F281" s="193"/>
      <c r="G281" s="193"/>
      <c r="H281" s="193"/>
      <c r="I281" s="193"/>
      <c r="J281" s="193"/>
      <c r="K281" s="193"/>
      <c r="L281" s="193"/>
      <c r="M281" s="193"/>
      <c r="N281" s="193"/>
    </row>
    <row r="282" spans="1:14" s="210" customFormat="1" ht="18" customHeight="1">
      <c r="A282" s="44"/>
      <c r="B282" s="119"/>
      <c r="C282" s="119"/>
      <c r="D282" s="193"/>
      <c r="E282" s="193"/>
      <c r="F282" s="193"/>
      <c r="G282" s="193"/>
      <c r="H282" s="193"/>
      <c r="I282" s="193"/>
      <c r="J282" s="193"/>
      <c r="K282" s="193"/>
      <c r="L282" s="193"/>
      <c r="M282" s="193"/>
      <c r="N282" s="193"/>
    </row>
    <row r="283" spans="1:14" s="210" customFormat="1" ht="18" customHeight="1">
      <c r="A283" s="44"/>
      <c r="B283" s="119"/>
      <c r="C283" s="119"/>
      <c r="D283" s="193"/>
      <c r="E283" s="193"/>
      <c r="F283" s="193"/>
      <c r="G283" s="193"/>
      <c r="H283" s="193"/>
      <c r="I283" s="193"/>
      <c r="J283" s="193"/>
      <c r="K283" s="193"/>
      <c r="L283" s="193"/>
      <c r="M283" s="193"/>
      <c r="N283" s="193"/>
    </row>
    <row r="284" spans="1:14" s="210" customFormat="1" ht="18" customHeight="1">
      <c r="A284" s="44"/>
      <c r="B284" s="119"/>
      <c r="C284" s="119"/>
      <c r="D284" s="193"/>
      <c r="E284" s="193"/>
      <c r="F284" s="193"/>
      <c r="G284" s="193"/>
      <c r="H284" s="193"/>
      <c r="I284" s="193"/>
      <c r="J284" s="193"/>
      <c r="K284" s="193"/>
      <c r="L284" s="193"/>
      <c r="M284" s="193"/>
      <c r="N284" s="193"/>
    </row>
    <row r="285" spans="1:14" s="210" customFormat="1" ht="18" customHeight="1">
      <c r="A285" s="44"/>
      <c r="B285" s="119"/>
      <c r="C285" s="119"/>
      <c r="D285" s="193"/>
      <c r="E285" s="193"/>
      <c r="F285" s="193"/>
      <c r="G285" s="193"/>
      <c r="H285" s="193"/>
      <c r="I285" s="193"/>
      <c r="J285" s="193"/>
      <c r="K285" s="193"/>
      <c r="L285" s="193"/>
      <c r="M285" s="193"/>
      <c r="N285" s="193"/>
    </row>
    <row r="286" spans="1:14" s="210" customFormat="1" ht="18" customHeight="1">
      <c r="A286" s="44"/>
      <c r="B286" s="119"/>
      <c r="C286" s="119"/>
      <c r="D286" s="193"/>
      <c r="E286" s="193"/>
      <c r="F286" s="193"/>
      <c r="G286" s="193"/>
      <c r="H286" s="193"/>
      <c r="I286" s="193"/>
      <c r="J286" s="193"/>
      <c r="K286" s="193"/>
      <c r="L286" s="193"/>
      <c r="M286" s="193"/>
      <c r="N286" s="193"/>
    </row>
    <row r="287" spans="1:14" s="210" customFormat="1" ht="18" customHeight="1">
      <c r="A287" s="44"/>
      <c r="B287" s="119"/>
      <c r="C287" s="119"/>
      <c r="D287" s="193"/>
      <c r="E287" s="193"/>
      <c r="F287" s="193"/>
      <c r="G287" s="193"/>
      <c r="H287" s="193"/>
      <c r="I287" s="193"/>
      <c r="J287" s="193"/>
      <c r="K287" s="193"/>
      <c r="L287" s="193"/>
      <c r="M287" s="193"/>
      <c r="N287" s="193"/>
    </row>
    <row r="288" spans="1:14" s="210" customFormat="1" ht="18" customHeight="1">
      <c r="A288" s="44"/>
      <c r="B288" s="119"/>
      <c r="C288" s="119"/>
      <c r="D288" s="193"/>
      <c r="E288" s="193"/>
      <c r="F288" s="193"/>
      <c r="G288" s="193"/>
      <c r="H288" s="193"/>
      <c r="I288" s="193"/>
      <c r="J288" s="193"/>
      <c r="K288" s="193"/>
      <c r="L288" s="193"/>
      <c r="M288" s="193"/>
      <c r="N288" s="193"/>
    </row>
    <row r="289" spans="1:14" s="210" customFormat="1" ht="18" customHeight="1">
      <c r="A289" s="44"/>
      <c r="B289" s="119"/>
      <c r="C289" s="119"/>
      <c r="D289" s="193"/>
      <c r="E289" s="193"/>
      <c r="F289" s="193"/>
      <c r="G289" s="193"/>
      <c r="H289" s="193"/>
      <c r="I289" s="193"/>
      <c r="J289" s="193"/>
      <c r="K289" s="193"/>
      <c r="L289" s="193"/>
      <c r="M289" s="193"/>
      <c r="N289" s="193"/>
    </row>
    <row r="290" spans="1:14" s="210" customFormat="1" ht="18" customHeight="1">
      <c r="A290" s="44"/>
      <c r="B290" s="119"/>
      <c r="C290" s="119"/>
      <c r="D290" s="193"/>
      <c r="E290" s="193"/>
      <c r="F290" s="193"/>
      <c r="G290" s="193"/>
      <c r="H290" s="193"/>
      <c r="I290" s="193"/>
      <c r="J290" s="193"/>
      <c r="K290" s="193"/>
      <c r="L290" s="193"/>
      <c r="M290" s="193"/>
      <c r="N290" s="193"/>
    </row>
    <row r="291" spans="1:14" s="210" customFormat="1" ht="18" customHeight="1">
      <c r="A291" s="44"/>
      <c r="B291" s="119"/>
      <c r="C291" s="119"/>
      <c r="D291" s="193"/>
      <c r="E291" s="193"/>
      <c r="F291" s="193"/>
      <c r="G291" s="193"/>
      <c r="H291" s="193"/>
      <c r="I291" s="193"/>
      <c r="J291" s="193"/>
      <c r="K291" s="193"/>
      <c r="L291" s="193"/>
      <c r="M291" s="193"/>
      <c r="N291" s="193"/>
    </row>
    <row r="292" spans="1:14" s="210" customFormat="1" ht="18" customHeight="1">
      <c r="A292" s="44"/>
      <c r="C292" s="119"/>
      <c r="D292" s="193"/>
      <c r="E292" s="193"/>
      <c r="F292" s="193"/>
      <c r="G292" s="193"/>
      <c r="H292" s="193"/>
      <c r="I292" s="193"/>
      <c r="J292" s="193"/>
      <c r="K292" s="193"/>
      <c r="L292" s="193"/>
      <c r="M292" s="193"/>
      <c r="N292" s="193"/>
    </row>
    <row r="293" spans="1:14" s="210" customFormat="1" ht="18" customHeight="1">
      <c r="A293" s="44"/>
      <c r="B293" s="119"/>
      <c r="C293" s="119"/>
      <c r="D293" s="193"/>
      <c r="E293" s="193"/>
      <c r="F293" s="193"/>
      <c r="G293" s="193"/>
      <c r="H293" s="193"/>
      <c r="I293" s="193"/>
      <c r="J293" s="193"/>
      <c r="K293" s="193"/>
      <c r="L293" s="193"/>
      <c r="M293" s="193"/>
      <c r="N293" s="193"/>
    </row>
    <row r="294" spans="1:14" s="210" customFormat="1" ht="18" customHeight="1">
      <c r="A294" s="44"/>
      <c r="B294" s="277" t="s">
        <v>384</v>
      </c>
      <c r="C294" s="119"/>
      <c r="D294" s="193"/>
      <c r="E294" s="193"/>
      <c r="F294" s="193"/>
      <c r="G294" s="193"/>
      <c r="H294" s="193"/>
      <c r="I294" s="193"/>
      <c r="J294" s="193"/>
      <c r="K294" s="193"/>
      <c r="L294" s="193"/>
      <c r="M294" s="193"/>
      <c r="N294" s="193"/>
    </row>
    <row r="295" spans="1:14" s="210" customFormat="1" ht="18" customHeight="1">
      <c r="A295" s="44"/>
      <c r="B295" s="116" t="s">
        <v>385</v>
      </c>
      <c r="C295" s="119"/>
      <c r="D295" s="193"/>
      <c r="E295" s="193"/>
      <c r="F295" s="193"/>
      <c r="G295" s="193"/>
      <c r="H295" s="193"/>
      <c r="I295" s="193"/>
      <c r="J295" s="193"/>
      <c r="K295" s="193"/>
      <c r="L295" s="193"/>
      <c r="M295" s="193"/>
      <c r="N295" s="193"/>
    </row>
    <row r="296" spans="1:14" s="210" customFormat="1" ht="18" customHeight="1">
      <c r="A296" s="44"/>
      <c r="B296" s="119" t="s">
        <v>386</v>
      </c>
      <c r="C296" s="119"/>
      <c r="D296" s="193"/>
      <c r="E296" s="193"/>
      <c r="F296" s="193"/>
      <c r="G296" s="193"/>
      <c r="H296" s="193"/>
      <c r="I296" s="193"/>
      <c r="J296" s="193"/>
      <c r="K296" s="193"/>
      <c r="L296" s="193"/>
      <c r="M296" s="193"/>
      <c r="N296" s="193"/>
    </row>
    <row r="297" spans="1:14" s="210" customFormat="1" ht="18" customHeight="1">
      <c r="A297" s="44"/>
      <c r="B297" s="119"/>
      <c r="C297" s="119"/>
      <c r="D297" s="193"/>
      <c r="E297" s="193"/>
      <c r="F297" s="193"/>
      <c r="G297" s="193"/>
      <c r="H297" s="273">
        <v>1384</v>
      </c>
      <c r="I297" s="193"/>
      <c r="J297" s="273">
        <v>1383</v>
      </c>
      <c r="K297" s="193"/>
      <c r="L297" s="193"/>
      <c r="M297" s="193"/>
      <c r="N297" s="193"/>
    </row>
    <row r="298" spans="1:14" s="210" customFormat="1" ht="18" customHeight="1">
      <c r="A298" s="44"/>
      <c r="B298" s="119"/>
      <c r="C298" s="119"/>
      <c r="D298" s="193"/>
      <c r="E298" s="193"/>
      <c r="F298" s="193"/>
      <c r="G298" s="193"/>
      <c r="H298" s="284" t="s">
        <v>516</v>
      </c>
      <c r="I298" s="193"/>
      <c r="J298" s="284" t="s">
        <v>516</v>
      </c>
      <c r="K298" s="193"/>
      <c r="L298" s="193"/>
      <c r="M298" s="193"/>
      <c r="N298" s="193"/>
    </row>
    <row r="299" spans="1:14" s="210" customFormat="1" ht="18" customHeight="1">
      <c r="A299" s="44">
        <v>191</v>
      </c>
      <c r="B299" s="119" t="s">
        <v>387</v>
      </c>
      <c r="C299" s="119"/>
      <c r="D299" s="193"/>
      <c r="E299" s="193"/>
      <c r="F299" s="193"/>
      <c r="G299" s="193"/>
      <c r="H299" s="130">
        <f>SUMIF('تراز آزمایشی'!$H$3:$H$1000,A299,'تراز آزمایشی'!$L$3:$L$1000)</f>
        <v>0</v>
      </c>
      <c r="I299" s="193"/>
      <c r="J299" s="193"/>
      <c r="K299" s="193"/>
      <c r="L299" s="193"/>
      <c r="M299" s="193"/>
      <c r="N299" s="193"/>
    </row>
    <row r="300" spans="1:14" s="210" customFormat="1" ht="18" customHeight="1">
      <c r="A300" s="44">
        <v>192</v>
      </c>
      <c r="B300" s="119" t="s">
        <v>372</v>
      </c>
      <c r="C300" s="119"/>
      <c r="D300" s="193"/>
      <c r="E300" s="193"/>
      <c r="F300" s="193"/>
      <c r="G300" s="193"/>
      <c r="H300" s="130">
        <f>SUMIF('تراز آزمایشی'!$H$3:$H$1000,A300,'تراز آزمایشی'!$L$3:$L$1000)</f>
        <v>0</v>
      </c>
      <c r="I300" s="193"/>
      <c r="J300" s="193"/>
      <c r="K300" s="193"/>
      <c r="L300" s="193"/>
      <c r="M300" s="193"/>
      <c r="N300" s="193"/>
    </row>
    <row r="301" spans="1:14" s="210" customFormat="1" ht="18" customHeight="1">
      <c r="A301" s="44">
        <v>193</v>
      </c>
      <c r="B301" s="119" t="s">
        <v>496</v>
      </c>
      <c r="C301" s="119"/>
      <c r="D301" s="193"/>
      <c r="E301" s="193"/>
      <c r="F301" s="193"/>
      <c r="G301" s="193"/>
      <c r="H301" s="130">
        <f>SUMIF('تراز آزمایشی'!$H$3:$H$1000,A301,'تراز آزمایشی'!$L$3:$L$1000)</f>
        <v>0</v>
      </c>
      <c r="I301" s="193"/>
      <c r="J301" s="193"/>
      <c r="K301" s="193"/>
      <c r="L301" s="193"/>
      <c r="M301" s="193"/>
      <c r="N301" s="193"/>
    </row>
    <row r="302" spans="1:14" s="210" customFormat="1" ht="18" customHeight="1">
      <c r="A302" s="44">
        <v>194</v>
      </c>
      <c r="B302" s="119" t="s">
        <v>373</v>
      </c>
      <c r="C302" s="119"/>
      <c r="D302" s="193"/>
      <c r="E302" s="193"/>
      <c r="F302" s="193"/>
      <c r="G302" s="193"/>
      <c r="H302" s="120">
        <f>SUMIF('تراز آزمایشی'!$H$3:$H$1000,A302,'تراز آزمایشی'!$L$3:$L$1000)</f>
        <v>0</v>
      </c>
      <c r="I302" s="193"/>
      <c r="J302" s="274"/>
      <c r="K302" s="193"/>
      <c r="L302" s="193"/>
      <c r="M302" s="193"/>
      <c r="N302" s="193"/>
    </row>
    <row r="303" spans="1:14" s="210" customFormat="1" ht="18" customHeight="1">
      <c r="A303" s="44"/>
      <c r="B303" s="119"/>
      <c r="C303" s="119"/>
      <c r="D303" s="193"/>
      <c r="E303" s="193"/>
      <c r="F303" s="193"/>
      <c r="G303" s="193"/>
      <c r="H303" s="348">
        <f>SUM(H299:H302)</f>
        <v>0</v>
      </c>
      <c r="I303" s="193"/>
      <c r="J303" s="348">
        <f>SUM(J299:J302)</f>
        <v>0</v>
      </c>
      <c r="K303" s="193"/>
      <c r="L303" s="193"/>
      <c r="M303" s="193"/>
      <c r="N303" s="193"/>
    </row>
    <row r="304" spans="1:14" s="210" customFormat="1" ht="18" customHeight="1">
      <c r="A304" s="44">
        <v>195</v>
      </c>
      <c r="B304" s="119" t="s">
        <v>388</v>
      </c>
      <c r="C304" s="119"/>
      <c r="D304" s="193"/>
      <c r="E304" s="193"/>
      <c r="F304" s="193"/>
      <c r="G304" s="193"/>
      <c r="H304" s="382">
        <f>-SUMIF('تراز آزمایشی'!$H$3:$H$1000,A304,'تراز آزمایشی'!$K$3:$K$1000)</f>
        <v>0</v>
      </c>
      <c r="I304" s="193"/>
      <c r="J304" s="397"/>
      <c r="K304" s="193"/>
      <c r="L304" s="193"/>
      <c r="M304" s="193"/>
      <c r="N304" s="193"/>
    </row>
    <row r="305" spans="1:14" s="210" customFormat="1" ht="18" customHeight="1">
      <c r="A305" s="44"/>
      <c r="B305" s="119"/>
      <c r="C305" s="119"/>
      <c r="D305" s="193"/>
      <c r="E305" s="193"/>
      <c r="F305" s="193"/>
      <c r="G305" s="193"/>
      <c r="H305" s="349">
        <f>H303+H304</f>
        <v>0</v>
      </c>
      <c r="I305" s="193"/>
      <c r="J305" s="349">
        <f>J303+J304</f>
        <v>0</v>
      </c>
      <c r="K305" s="193"/>
      <c r="L305" s="193"/>
      <c r="M305" s="193"/>
      <c r="N305" s="193"/>
    </row>
    <row r="306" spans="1:14" s="210" customFormat="1" ht="18" customHeight="1">
      <c r="A306" s="44">
        <v>199</v>
      </c>
      <c r="B306" s="119" t="s">
        <v>389</v>
      </c>
      <c r="C306" s="119"/>
      <c r="D306" s="193"/>
      <c r="E306" s="193"/>
      <c r="F306" s="193"/>
      <c r="G306" s="193"/>
      <c r="H306" s="274"/>
      <c r="I306" s="193"/>
      <c r="J306" s="274"/>
      <c r="K306" s="193"/>
      <c r="L306" s="193"/>
      <c r="M306" s="193"/>
      <c r="N306" s="193"/>
    </row>
    <row r="307" spans="1:14" s="210" customFormat="1" ht="18" customHeight="1">
      <c r="A307" s="44"/>
      <c r="B307" s="119" t="s">
        <v>390</v>
      </c>
      <c r="C307" s="119"/>
      <c r="D307" s="193"/>
      <c r="E307" s="193"/>
      <c r="F307" s="193"/>
      <c r="G307" s="193"/>
      <c r="H307" s="348">
        <f>H305-H306</f>
        <v>0</v>
      </c>
      <c r="I307" s="193"/>
      <c r="J307" s="348">
        <f>J305-J306</f>
        <v>0</v>
      </c>
      <c r="K307" s="193"/>
      <c r="L307" s="193"/>
      <c r="M307" s="193"/>
      <c r="N307" s="193"/>
    </row>
    <row r="308" spans="1:14" s="210" customFormat="1" ht="18" customHeight="1">
      <c r="A308" s="44"/>
      <c r="B308" s="116" t="s">
        <v>391</v>
      </c>
      <c r="C308" s="119"/>
      <c r="D308" s="193"/>
      <c r="E308" s="193"/>
      <c r="F308" s="193"/>
      <c r="G308" s="193"/>
      <c r="H308" s="239"/>
      <c r="I308" s="193"/>
      <c r="J308" s="239"/>
      <c r="K308" s="193"/>
      <c r="L308" s="193"/>
      <c r="M308" s="193"/>
      <c r="N308" s="193"/>
    </row>
    <row r="309" spans="1:14" s="210" customFormat="1" ht="18" customHeight="1" thickBot="1">
      <c r="A309" s="44">
        <v>19</v>
      </c>
      <c r="B309" s="119"/>
      <c r="C309" s="119"/>
      <c r="D309" s="193"/>
      <c r="E309" s="193"/>
      <c r="F309" s="193"/>
      <c r="G309" s="193"/>
      <c r="H309" s="238">
        <f>H307+H308</f>
        <v>0</v>
      </c>
      <c r="I309" s="193"/>
      <c r="J309" s="238">
        <f>J307+J308</f>
        <v>0</v>
      </c>
      <c r="K309" s="193"/>
      <c r="L309" s="193"/>
      <c r="M309" s="193"/>
      <c r="N309" s="193"/>
    </row>
    <row r="310" spans="1:14" s="210" customFormat="1" ht="18" customHeight="1" thickTop="1">
      <c r="A310" s="44"/>
      <c r="B310" s="119"/>
      <c r="C310" s="119"/>
      <c r="D310" s="193"/>
      <c r="E310" s="193"/>
      <c r="F310" s="193"/>
      <c r="G310" s="193"/>
      <c r="H310" s="239"/>
      <c r="I310" s="193"/>
      <c r="J310" s="239"/>
      <c r="K310" s="193"/>
      <c r="L310" s="193"/>
      <c r="M310" s="193"/>
      <c r="N310" s="193"/>
    </row>
    <row r="311" spans="1:14" s="210" customFormat="1" ht="18" customHeight="1">
      <c r="A311" s="44"/>
      <c r="B311" s="119"/>
      <c r="C311" s="119"/>
      <c r="D311" s="193"/>
      <c r="E311" s="193"/>
      <c r="F311" s="193"/>
      <c r="G311" s="193"/>
      <c r="H311" s="239"/>
      <c r="I311" s="193"/>
      <c r="J311" s="239"/>
      <c r="K311" s="193"/>
      <c r="L311" s="193"/>
      <c r="M311" s="193"/>
      <c r="N311" s="193"/>
    </row>
    <row r="312" spans="1:14" s="210" customFormat="1" ht="18" customHeight="1">
      <c r="A312" s="44"/>
      <c r="B312" s="116" t="s">
        <v>392</v>
      </c>
      <c r="C312" s="119"/>
      <c r="D312" s="193"/>
      <c r="E312" s="193"/>
      <c r="F312" s="193"/>
      <c r="G312" s="193"/>
      <c r="H312" s="193"/>
      <c r="I312" s="193"/>
      <c r="J312" s="193"/>
      <c r="K312" s="193"/>
      <c r="L312" s="193"/>
      <c r="M312" s="193"/>
      <c r="N312" s="193"/>
    </row>
    <row r="313" spans="1:14" s="210" customFormat="1" ht="18" customHeight="1">
      <c r="A313" s="44"/>
      <c r="B313" s="119"/>
      <c r="C313" s="119"/>
      <c r="D313" s="193"/>
      <c r="E313" s="193"/>
      <c r="F313" s="193"/>
      <c r="G313" s="193"/>
      <c r="H313" s="273">
        <v>1384</v>
      </c>
      <c r="I313" s="193"/>
      <c r="J313" s="273">
        <v>1383</v>
      </c>
      <c r="K313" s="193"/>
      <c r="L313" s="193"/>
      <c r="M313" s="193"/>
      <c r="N313" s="193"/>
    </row>
    <row r="314" spans="1:14" s="210" customFormat="1" ht="18" customHeight="1">
      <c r="A314" s="44"/>
      <c r="B314" s="119"/>
      <c r="C314" s="119"/>
      <c r="D314" s="193"/>
      <c r="E314" s="193"/>
      <c r="F314" s="193"/>
      <c r="G314" s="193"/>
      <c r="H314" s="284" t="s">
        <v>516</v>
      </c>
      <c r="I314" s="193"/>
      <c r="J314" s="284" t="s">
        <v>516</v>
      </c>
      <c r="K314" s="193"/>
      <c r="L314" s="193"/>
      <c r="M314" s="193"/>
      <c r="N314" s="193"/>
    </row>
    <row r="315" spans="1:14" s="210" customFormat="1" ht="18" customHeight="1">
      <c r="A315" s="44"/>
      <c r="B315" s="119" t="s">
        <v>393</v>
      </c>
      <c r="C315" s="119"/>
      <c r="D315" s="193"/>
      <c r="E315" s="193"/>
      <c r="F315" s="193"/>
      <c r="G315" s="193"/>
      <c r="H315" s="193"/>
      <c r="I315" s="193"/>
      <c r="J315" s="193"/>
      <c r="K315" s="193"/>
      <c r="L315" s="193"/>
      <c r="M315" s="193"/>
      <c r="N315" s="193"/>
    </row>
    <row r="316" spans="1:14" s="210" customFormat="1" ht="18" customHeight="1">
      <c r="A316" s="44"/>
      <c r="B316" s="119" t="s">
        <v>394</v>
      </c>
      <c r="C316" s="119"/>
      <c r="D316" s="193"/>
      <c r="E316" s="193"/>
      <c r="F316" s="193"/>
      <c r="G316" s="193"/>
      <c r="H316" s="193"/>
      <c r="I316" s="193"/>
      <c r="J316" s="193"/>
      <c r="K316" s="193"/>
      <c r="L316" s="193"/>
      <c r="M316" s="193"/>
      <c r="N316" s="193"/>
    </row>
    <row r="317" spans="1:14" s="210" customFormat="1" ht="18" customHeight="1">
      <c r="A317" s="44"/>
      <c r="B317" s="119" t="s">
        <v>395</v>
      </c>
      <c r="C317" s="119"/>
      <c r="D317" s="193"/>
      <c r="E317" s="193"/>
      <c r="F317" s="193"/>
      <c r="G317" s="193"/>
      <c r="H317" s="193"/>
      <c r="I317" s="193"/>
      <c r="J317" s="193"/>
      <c r="K317" s="193"/>
      <c r="L317" s="193"/>
      <c r="M317" s="193"/>
      <c r="N317" s="193"/>
    </row>
    <row r="318" spans="1:14" s="210" customFormat="1" ht="18" customHeight="1">
      <c r="A318" s="44"/>
      <c r="B318" s="119" t="s">
        <v>396</v>
      </c>
      <c r="C318" s="119"/>
      <c r="D318" s="193"/>
      <c r="E318" s="193"/>
      <c r="F318" s="193"/>
      <c r="G318" s="193"/>
      <c r="H318" s="193"/>
      <c r="I318" s="193"/>
      <c r="J318" s="193"/>
      <c r="K318" s="193"/>
      <c r="L318" s="193"/>
      <c r="M318" s="193"/>
      <c r="N318" s="193"/>
    </row>
    <row r="319" spans="1:14" s="210" customFormat="1" ht="18" customHeight="1" thickBot="1">
      <c r="A319" s="44"/>
      <c r="B319" s="119"/>
      <c r="C319" s="119"/>
      <c r="D319" s="193"/>
      <c r="E319" s="193"/>
      <c r="F319" s="193"/>
      <c r="G319" s="193"/>
      <c r="H319" s="194">
        <f>SUM(H315:H318)</f>
        <v>0</v>
      </c>
      <c r="I319" s="193"/>
      <c r="J319" s="194">
        <f>SUM(J315:J318)</f>
        <v>0</v>
      </c>
      <c r="K319" s="193"/>
      <c r="L319" s="193"/>
      <c r="M319" s="193"/>
      <c r="N319" s="193"/>
    </row>
    <row r="320" spans="1:14" s="210" customFormat="1" ht="18" customHeight="1" thickTop="1">
      <c r="A320" s="44"/>
      <c r="B320" s="119"/>
      <c r="C320" s="119"/>
      <c r="D320" s="193"/>
      <c r="E320" s="193"/>
      <c r="F320" s="193"/>
      <c r="G320" s="193"/>
      <c r="H320" s="193"/>
      <c r="I320" s="193"/>
      <c r="J320" s="193"/>
      <c r="K320" s="193"/>
      <c r="L320" s="193"/>
      <c r="M320" s="193"/>
      <c r="N320" s="193"/>
    </row>
    <row r="321" spans="1:14" s="210" customFormat="1" ht="18" customHeight="1">
      <c r="A321" s="44"/>
      <c r="B321" s="119" t="s">
        <v>397</v>
      </c>
      <c r="C321" s="119"/>
      <c r="D321" s="193"/>
      <c r="E321" s="193"/>
      <c r="F321" s="193"/>
      <c r="G321" s="193"/>
      <c r="H321" s="193"/>
      <c r="I321" s="193"/>
      <c r="J321" s="193"/>
      <c r="K321" s="193"/>
      <c r="L321" s="193"/>
      <c r="M321" s="193"/>
      <c r="N321" s="193"/>
    </row>
    <row r="322" spans="1:14" s="210" customFormat="1" ht="18" customHeight="1">
      <c r="A322" s="44"/>
      <c r="B322" s="119"/>
      <c r="C322" s="119"/>
      <c r="D322" s="193"/>
      <c r="E322" s="193"/>
      <c r="F322" s="273">
        <v>1384</v>
      </c>
      <c r="G322" s="193"/>
      <c r="H322" s="193"/>
      <c r="I322" s="193"/>
      <c r="J322" s="193"/>
      <c r="K322" s="193"/>
      <c r="L322" s="193"/>
      <c r="M322" s="193"/>
      <c r="N322" s="193"/>
    </row>
    <row r="323" spans="1:14" s="210" customFormat="1" ht="18" customHeight="1">
      <c r="A323" s="44"/>
      <c r="B323" s="119"/>
      <c r="C323" s="119"/>
      <c r="D323" s="193"/>
      <c r="E323" s="193"/>
      <c r="F323" s="285" t="s">
        <v>516</v>
      </c>
      <c r="G323" s="193"/>
      <c r="H323" s="193"/>
      <c r="I323" s="193"/>
      <c r="J323" s="193"/>
      <c r="K323" s="193"/>
      <c r="L323" s="193"/>
      <c r="M323" s="193"/>
      <c r="N323" s="193"/>
    </row>
    <row r="324" spans="1:14" s="210" customFormat="1" ht="18" customHeight="1">
      <c r="A324" s="44"/>
      <c r="B324" s="119">
        <v>1384</v>
      </c>
      <c r="C324" s="119"/>
      <c r="D324" s="193"/>
      <c r="E324" s="193"/>
      <c r="F324" s="193"/>
      <c r="G324" s="193"/>
      <c r="H324" s="193"/>
      <c r="I324" s="193"/>
      <c r="J324" s="193"/>
      <c r="K324" s="193"/>
      <c r="L324" s="193"/>
      <c r="M324" s="193"/>
      <c r="N324" s="193"/>
    </row>
    <row r="325" spans="1:14" s="210" customFormat="1" ht="18" customHeight="1">
      <c r="A325" s="44"/>
      <c r="B325" s="119">
        <v>1385</v>
      </c>
      <c r="C325" s="119"/>
      <c r="D325" s="193"/>
      <c r="E325" s="193"/>
      <c r="F325" s="193"/>
      <c r="G325" s="193"/>
      <c r="H325" s="193"/>
      <c r="I325" s="193"/>
      <c r="J325" s="193"/>
      <c r="K325" s="193"/>
      <c r="L325" s="193"/>
      <c r="M325" s="193"/>
      <c r="N325" s="193"/>
    </row>
    <row r="326" spans="1:14" s="210" customFormat="1" ht="18" customHeight="1">
      <c r="A326" s="44"/>
      <c r="B326" s="119">
        <v>1386</v>
      </c>
      <c r="C326" s="119"/>
      <c r="D326" s="193"/>
      <c r="E326" s="193"/>
      <c r="F326" s="193"/>
      <c r="G326" s="193"/>
      <c r="H326" s="193"/>
      <c r="I326" s="193"/>
      <c r="J326" s="193"/>
      <c r="K326" s="193"/>
      <c r="L326" s="193"/>
      <c r="M326" s="193"/>
      <c r="N326" s="193"/>
    </row>
    <row r="327" spans="1:14" s="210" customFormat="1" ht="18" customHeight="1">
      <c r="A327" s="44"/>
      <c r="B327" s="119" t="s">
        <v>28</v>
      </c>
      <c r="C327" s="119"/>
      <c r="D327" s="193"/>
      <c r="E327" s="193"/>
      <c r="F327" s="193"/>
      <c r="G327" s="193"/>
      <c r="H327" s="193"/>
      <c r="I327" s="193"/>
      <c r="J327" s="193"/>
      <c r="K327" s="193"/>
      <c r="L327" s="193"/>
      <c r="M327" s="193"/>
      <c r="N327" s="193"/>
    </row>
    <row r="328" spans="1:14" s="210" customFormat="1" ht="18" customHeight="1" thickBot="1">
      <c r="A328" s="44"/>
      <c r="B328" s="119"/>
      <c r="C328" s="119"/>
      <c r="D328" s="193"/>
      <c r="E328" s="193"/>
      <c r="F328" s="194">
        <f>SUM(F324:F327)</f>
        <v>0</v>
      </c>
      <c r="G328" s="193"/>
      <c r="H328" s="193"/>
      <c r="I328" s="193"/>
      <c r="J328" s="193"/>
      <c r="K328" s="193"/>
      <c r="L328" s="193"/>
      <c r="M328" s="193"/>
      <c r="N328" s="193"/>
    </row>
    <row r="329" spans="1:14" s="210" customFormat="1" ht="18" customHeight="1" thickTop="1">
      <c r="A329" s="44"/>
      <c r="B329" s="119"/>
      <c r="C329" s="119"/>
      <c r="D329" s="193"/>
      <c r="E329" s="193"/>
      <c r="F329" s="193"/>
      <c r="G329" s="193"/>
      <c r="H329" s="193"/>
      <c r="I329" s="193"/>
      <c r="J329" s="193"/>
      <c r="K329" s="193"/>
      <c r="L329" s="193"/>
      <c r="M329" s="193"/>
      <c r="N329" s="193"/>
    </row>
    <row r="330" spans="1:14" s="210" customFormat="1" ht="18" customHeight="1">
      <c r="A330" s="44"/>
      <c r="B330" s="119" t="s">
        <v>398</v>
      </c>
      <c r="C330" s="119"/>
      <c r="D330" s="193"/>
      <c r="E330" s="193"/>
      <c r="F330" s="193"/>
      <c r="G330" s="193"/>
      <c r="H330" s="193"/>
      <c r="I330" s="193"/>
      <c r="J330" s="193"/>
      <c r="K330" s="193"/>
      <c r="L330" s="193"/>
      <c r="M330" s="193"/>
      <c r="N330" s="193"/>
    </row>
    <row r="331" spans="1:14" s="210" customFormat="1" ht="18" customHeight="1">
      <c r="A331" s="44"/>
      <c r="B331" s="119"/>
      <c r="C331" s="119"/>
      <c r="D331" s="193"/>
      <c r="E331" s="193"/>
      <c r="F331" s="273">
        <v>1384</v>
      </c>
      <c r="G331" s="193"/>
      <c r="H331" s="193"/>
      <c r="I331" s="193"/>
      <c r="J331" s="193"/>
      <c r="K331" s="193"/>
      <c r="L331" s="193"/>
      <c r="M331" s="193"/>
      <c r="N331" s="193"/>
    </row>
    <row r="332" spans="1:14" s="210" customFormat="1" ht="18" customHeight="1">
      <c r="A332" s="44"/>
      <c r="B332" s="119"/>
      <c r="C332" s="119"/>
      <c r="D332" s="193"/>
      <c r="E332" s="193"/>
      <c r="F332" s="280" t="s">
        <v>399</v>
      </c>
      <c r="G332" s="193"/>
      <c r="H332" s="193"/>
      <c r="I332" s="193"/>
      <c r="J332" s="193"/>
      <c r="K332" s="193"/>
      <c r="L332" s="193"/>
      <c r="M332" s="193"/>
      <c r="N332" s="193"/>
    </row>
    <row r="333" spans="1:14" s="210" customFormat="1" ht="18" customHeight="1">
      <c r="A333" s="44"/>
      <c r="B333" s="116" t="s">
        <v>400</v>
      </c>
      <c r="C333" s="119"/>
      <c r="D333" s="193"/>
      <c r="E333" s="193"/>
      <c r="F333" s="193"/>
      <c r="G333" s="193"/>
      <c r="H333" s="193"/>
      <c r="I333" s="193"/>
      <c r="J333" s="193"/>
      <c r="K333" s="193"/>
      <c r="L333" s="193"/>
      <c r="M333" s="193"/>
      <c r="N333" s="193"/>
    </row>
    <row r="334" spans="1:14" s="210" customFormat="1" ht="18" customHeight="1">
      <c r="A334" s="44"/>
      <c r="B334" s="116" t="s">
        <v>401</v>
      </c>
      <c r="C334" s="119"/>
      <c r="D334" s="193"/>
      <c r="E334" s="193"/>
      <c r="F334" s="193"/>
      <c r="G334" s="193"/>
      <c r="H334" s="193"/>
      <c r="I334" s="193"/>
      <c r="J334" s="193"/>
      <c r="K334" s="193"/>
      <c r="L334" s="193"/>
      <c r="M334" s="193"/>
      <c r="N334" s="193"/>
    </row>
    <row r="335" spans="1:14" s="210" customFormat="1" ht="18" customHeight="1">
      <c r="A335" s="44"/>
      <c r="B335" s="116" t="s">
        <v>402</v>
      </c>
      <c r="C335" s="119"/>
      <c r="D335" s="193"/>
      <c r="E335" s="193"/>
      <c r="F335" s="274"/>
      <c r="G335" s="193"/>
      <c r="H335" s="193"/>
      <c r="I335" s="193"/>
      <c r="J335" s="193"/>
      <c r="K335" s="193"/>
      <c r="L335" s="193"/>
      <c r="M335" s="193"/>
      <c r="N335" s="193"/>
    </row>
    <row r="336" spans="1:14" s="210" customFormat="1" ht="18" customHeight="1">
      <c r="A336" s="44"/>
      <c r="B336" s="119"/>
      <c r="C336" s="119"/>
      <c r="D336" s="193"/>
      <c r="E336" s="193"/>
      <c r="F336" s="193">
        <f>SUM(F333:F335)</f>
        <v>0</v>
      </c>
      <c r="G336" s="193"/>
      <c r="H336" s="193"/>
      <c r="I336" s="193"/>
      <c r="J336" s="193"/>
      <c r="K336" s="193"/>
      <c r="L336" s="193"/>
      <c r="M336" s="193"/>
      <c r="N336" s="193"/>
    </row>
    <row r="337" spans="1:14" s="210" customFormat="1" ht="18" customHeight="1">
      <c r="A337" s="44"/>
      <c r="B337" s="119" t="s">
        <v>403</v>
      </c>
      <c r="C337" s="119"/>
      <c r="D337" s="193"/>
      <c r="E337" s="193"/>
      <c r="F337" s="193"/>
      <c r="G337" s="193"/>
      <c r="H337" s="193"/>
      <c r="I337" s="193"/>
      <c r="J337" s="193"/>
      <c r="K337" s="193"/>
      <c r="L337" s="193"/>
      <c r="M337" s="193"/>
      <c r="N337" s="193"/>
    </row>
    <row r="338" spans="1:14" s="210" customFormat="1" ht="18" customHeight="1" thickBot="1">
      <c r="A338" s="44"/>
      <c r="B338" s="119"/>
      <c r="C338" s="119"/>
      <c r="D338" s="193"/>
      <c r="E338" s="193"/>
      <c r="F338" s="194">
        <f>F336+F337</f>
        <v>0</v>
      </c>
      <c r="G338" s="193"/>
      <c r="H338" s="193"/>
      <c r="I338" s="193"/>
      <c r="J338" s="193"/>
      <c r="K338" s="193"/>
      <c r="L338" s="193"/>
      <c r="M338" s="193"/>
      <c r="N338" s="193"/>
    </row>
    <row r="339" spans="1:14" s="210" customFormat="1" ht="18" customHeight="1" thickTop="1">
      <c r="A339" s="44"/>
      <c r="B339" s="119"/>
      <c r="C339" s="119"/>
      <c r="D339" s="193"/>
      <c r="E339" s="193"/>
      <c r="F339" s="193"/>
      <c r="G339" s="193"/>
      <c r="H339" s="193"/>
      <c r="I339" s="193"/>
      <c r="J339" s="193"/>
      <c r="K339" s="193"/>
      <c r="L339" s="193"/>
      <c r="M339" s="193"/>
      <c r="N339" s="193"/>
    </row>
    <row r="340" spans="1:14" s="210" customFormat="1" ht="18" customHeight="1">
      <c r="A340" s="44"/>
      <c r="B340" s="119"/>
      <c r="C340" s="119"/>
      <c r="D340" s="193"/>
      <c r="E340" s="193"/>
      <c r="F340" s="193"/>
      <c r="G340" s="193"/>
      <c r="H340" s="193"/>
      <c r="I340" s="193"/>
      <c r="J340" s="193"/>
      <c r="K340" s="193"/>
      <c r="L340" s="193"/>
      <c r="M340" s="193"/>
      <c r="N340" s="193"/>
    </row>
    <row r="341" spans="1:14" s="210" customFormat="1" ht="18" customHeight="1">
      <c r="A341" s="44"/>
      <c r="B341" s="119"/>
      <c r="C341" s="119"/>
      <c r="D341" s="193"/>
      <c r="E341" s="193"/>
      <c r="F341" s="193"/>
      <c r="G341" s="193"/>
      <c r="H341" s="193"/>
      <c r="I341" s="193"/>
      <c r="J341" s="193"/>
      <c r="K341" s="193"/>
      <c r="L341" s="193"/>
      <c r="M341" s="193"/>
      <c r="N341" s="193"/>
    </row>
    <row r="342" spans="1:14" s="210" customFormat="1" ht="18" customHeight="1">
      <c r="A342" s="44"/>
      <c r="B342" s="524" t="s">
        <v>379</v>
      </c>
      <c r="C342" s="524"/>
      <c r="D342" s="524"/>
      <c r="E342" s="524"/>
      <c r="F342" s="524"/>
      <c r="G342" s="524"/>
      <c r="H342" s="524"/>
      <c r="I342" s="524"/>
      <c r="J342" s="524"/>
      <c r="K342" s="524"/>
      <c r="L342" s="193"/>
      <c r="M342" s="193"/>
      <c r="N342" s="193"/>
    </row>
    <row r="343" spans="1:14" s="210" customFormat="1" ht="18" customHeight="1">
      <c r="A343" s="44"/>
      <c r="B343" s="200"/>
      <c r="C343" s="200"/>
      <c r="D343" s="200"/>
      <c r="E343" s="200"/>
      <c r="F343" s="200"/>
      <c r="G343" s="200"/>
      <c r="H343" s="200"/>
      <c r="I343" s="200"/>
      <c r="J343" s="200"/>
      <c r="K343" s="200"/>
      <c r="L343" s="193"/>
      <c r="M343" s="193"/>
      <c r="N343" s="193"/>
    </row>
    <row r="344" spans="1:14" s="210" customFormat="1" ht="18" customHeight="1">
      <c r="A344" s="44"/>
      <c r="B344" s="193"/>
      <c r="C344" s="193"/>
      <c r="D344" s="117"/>
      <c r="E344" s="117"/>
      <c r="F344" s="117"/>
      <c r="G344" s="117"/>
      <c r="H344" s="118" t="s">
        <v>585</v>
      </c>
      <c r="I344" s="149"/>
      <c r="J344" s="118" t="s">
        <v>587</v>
      </c>
      <c r="K344" s="193"/>
      <c r="L344" s="193"/>
      <c r="M344" s="193"/>
      <c r="N344" s="193"/>
    </row>
    <row r="345" spans="1:14" s="210" customFormat="1" ht="18" customHeight="1">
      <c r="A345" s="44"/>
      <c r="B345" s="193"/>
      <c r="C345" s="193"/>
      <c r="D345" s="116"/>
      <c r="E345" s="116"/>
      <c r="F345" s="116"/>
      <c r="G345" s="116"/>
      <c r="H345" s="119" t="s">
        <v>99</v>
      </c>
      <c r="I345" s="119"/>
      <c r="J345" s="119" t="s">
        <v>99</v>
      </c>
      <c r="K345" s="193"/>
      <c r="L345" s="193"/>
      <c r="M345" s="193"/>
      <c r="N345" s="193"/>
    </row>
    <row r="346" spans="1:14" s="210" customFormat="1" ht="18" customHeight="1">
      <c r="A346" s="44">
        <v>201</v>
      </c>
      <c r="B346" s="193" t="s">
        <v>284</v>
      </c>
      <c r="C346" s="193"/>
      <c r="D346" s="116"/>
      <c r="E346" s="116"/>
      <c r="F346" s="116"/>
      <c r="G346" s="116"/>
      <c r="H346" s="130">
        <f>SUMIF('تراز آزمایشی'!$H$3:$H$1000,A346,'تراز آزمایشی'!$L$3:$L$1000)-SUMIF('تراز آزمایشی'!$H$3:$H$1000,A346,'تراز آزمایشی'!$K$3:$K$1000)</f>
        <v>0</v>
      </c>
      <c r="I346" s="116"/>
      <c r="J346" s="116"/>
      <c r="K346" s="193"/>
      <c r="L346" s="193"/>
      <c r="M346" s="193"/>
      <c r="N346" s="193"/>
    </row>
    <row r="347" spans="1:14" s="210" customFormat="1" ht="18" customHeight="1">
      <c r="A347" s="44"/>
      <c r="B347" s="193" t="s">
        <v>285</v>
      </c>
      <c r="C347" s="193"/>
      <c r="D347" s="116"/>
      <c r="E347" s="116"/>
      <c r="F347" s="116"/>
      <c r="G347" s="116"/>
      <c r="H347" s="116"/>
      <c r="I347" s="116"/>
      <c r="J347" s="116"/>
      <c r="K347" s="193"/>
      <c r="L347" s="193"/>
      <c r="M347" s="193"/>
      <c r="N347" s="193"/>
    </row>
    <row r="348" spans="1:14" s="210" customFormat="1" ht="18" customHeight="1">
      <c r="A348" s="44">
        <v>202</v>
      </c>
      <c r="B348" s="193" t="s">
        <v>286</v>
      </c>
      <c r="C348" s="193"/>
      <c r="D348" s="116"/>
      <c r="E348" s="116"/>
      <c r="F348" s="116"/>
      <c r="G348" s="116"/>
      <c r="H348" s="130">
        <f>SUMIF('تراز آزمایشی'!$H$3:$H$1000,A348,'تراز آزمایشی'!$L$3:$L$1000)-SUMIF('تراز آزمایشی'!$H$3:$H$1000,A348,'تراز آزمایشی'!$K$3:$K$1000)</f>
        <v>0</v>
      </c>
      <c r="I348" s="116"/>
      <c r="J348" s="116"/>
      <c r="K348" s="193"/>
      <c r="L348" s="193"/>
      <c r="M348" s="193"/>
      <c r="N348" s="193"/>
    </row>
    <row r="349" spans="1:14" s="210" customFormat="1" ht="18" customHeight="1">
      <c r="A349" s="44">
        <v>203</v>
      </c>
      <c r="B349" s="193" t="s">
        <v>404</v>
      </c>
      <c r="C349" s="193"/>
      <c r="D349" s="116"/>
      <c r="E349" s="116"/>
      <c r="F349" s="116"/>
      <c r="G349" s="116"/>
      <c r="H349" s="130">
        <f>SUMIF('تراز آزمایشی'!$H$3:$H$1000,A349,'تراز آزمایشی'!$L$3:$L$1000)-SUMIF('تراز آزمایشی'!$H$3:$H$1000,A349,'تراز آزمایشی'!$K$3:$K$1000)</f>
        <v>0</v>
      </c>
      <c r="I349" s="116"/>
      <c r="J349" s="116"/>
      <c r="K349" s="193"/>
      <c r="L349" s="193"/>
      <c r="M349" s="193"/>
      <c r="N349" s="193"/>
    </row>
    <row r="350" spans="1:14" s="210" customFormat="1" ht="18" customHeight="1">
      <c r="A350" s="44">
        <v>204</v>
      </c>
      <c r="B350" s="193" t="s">
        <v>287</v>
      </c>
      <c r="C350" s="193"/>
      <c r="D350" s="116"/>
      <c r="E350" s="116"/>
      <c r="F350" s="116"/>
      <c r="G350" s="116"/>
      <c r="H350" s="130">
        <f>SUMIF('تراز آزمایشی'!$H$3:$H$1000,A350,'تراز آزمایشی'!$L$3:$L$1000)-SUMIF('تراز آزمایشی'!$H$3:$H$1000,A350,'تراز آزمایشی'!$K$3:$K$1000)</f>
        <v>0</v>
      </c>
      <c r="I350" s="116"/>
      <c r="J350" s="116"/>
      <c r="K350" s="193"/>
      <c r="L350" s="193"/>
      <c r="M350" s="193"/>
      <c r="N350" s="193"/>
    </row>
    <row r="351" spans="1:14" s="210" customFormat="1" ht="18" customHeight="1">
      <c r="A351" s="44"/>
      <c r="B351" s="193"/>
      <c r="C351" s="193"/>
      <c r="D351" s="116"/>
      <c r="E351" s="116"/>
      <c r="F351" s="116"/>
      <c r="G351" s="116"/>
      <c r="H351" s="146">
        <f>SUM(H346:H350)</f>
        <v>0</v>
      </c>
      <c r="I351" s="116"/>
      <c r="J351" s="146">
        <f>SUM(J346:J350)</f>
        <v>0</v>
      </c>
      <c r="K351" s="193"/>
      <c r="L351" s="193"/>
      <c r="M351" s="193"/>
      <c r="N351" s="193"/>
    </row>
    <row r="352" spans="1:14" s="210" customFormat="1" ht="18" customHeight="1">
      <c r="A352" s="44"/>
      <c r="B352" s="193" t="s">
        <v>288</v>
      </c>
      <c r="C352" s="193"/>
      <c r="D352" s="116"/>
      <c r="E352" s="116"/>
      <c r="F352" s="116"/>
      <c r="G352" s="116"/>
      <c r="H352" s="119"/>
      <c r="I352" s="119"/>
      <c r="J352" s="119"/>
      <c r="K352" s="193"/>
      <c r="L352" s="193"/>
      <c r="M352" s="193"/>
      <c r="N352" s="193"/>
    </row>
    <row r="353" spans="1:14" s="210" customFormat="1" ht="18" customHeight="1">
      <c r="A353" s="44">
        <v>205</v>
      </c>
      <c r="B353" s="39" t="s">
        <v>289</v>
      </c>
      <c r="C353" s="39"/>
      <c r="D353" s="108"/>
      <c r="E353" s="108"/>
      <c r="F353" s="108"/>
      <c r="G353" s="108"/>
      <c r="H353" s="130">
        <f>SUMIF('تراز آزمایشی'!$H$3:$H$1000,A353,'تراز آزمایشی'!$L$3:$L$1000)-SUMIF('تراز آزمایشی'!$H$3:$H$1000,A353,'تراز آزمایشی'!$K$3:$K$1000)</f>
        <v>0</v>
      </c>
      <c r="I353" s="130"/>
      <c r="J353" s="130"/>
      <c r="K353" s="193"/>
      <c r="L353" s="193"/>
      <c r="M353" s="193"/>
      <c r="N353" s="193"/>
    </row>
    <row r="354" spans="1:14" s="210" customFormat="1" ht="18" customHeight="1">
      <c r="A354" s="44">
        <v>206</v>
      </c>
      <c r="B354" s="39" t="s">
        <v>233</v>
      </c>
      <c r="C354" s="39"/>
      <c r="D354" s="108"/>
      <c r="E354" s="108"/>
      <c r="F354" s="108"/>
      <c r="G354" s="108"/>
      <c r="H354" s="130">
        <f>SUMIF('تراز آزمایشی'!$H$3:$H$1000,A354,'تراز آزمایشی'!$L$3:$L$1000)-SUMIF('تراز آزمایشی'!$H$3:$H$1000,A354,'تراز آزمایشی'!$K$3:$K$1000)</f>
        <v>0</v>
      </c>
      <c r="I354" s="130"/>
      <c r="J354" s="130"/>
      <c r="K354" s="193"/>
      <c r="L354" s="193"/>
      <c r="M354" s="193"/>
      <c r="N354" s="193"/>
    </row>
    <row r="355" spans="1:14" s="210" customFormat="1" ht="18" customHeight="1">
      <c r="A355" s="44">
        <v>207</v>
      </c>
      <c r="B355" s="39" t="s">
        <v>234</v>
      </c>
      <c r="C355" s="39"/>
      <c r="D355" s="108"/>
      <c r="E355" s="108"/>
      <c r="F355" s="108"/>
      <c r="G355" s="108"/>
      <c r="H355" s="130">
        <f>SUMIF('تراز آزمایشی'!$H$3:$H$1000,A355,'تراز آزمایشی'!$L$3:$L$1000)-SUMIF('تراز آزمایشی'!$H$3:$H$1000,A355,'تراز آزمایشی'!$K$3:$K$1000)</f>
        <v>0</v>
      </c>
      <c r="I355" s="130"/>
      <c r="J355" s="130"/>
      <c r="K355" s="193"/>
      <c r="L355" s="193"/>
      <c r="M355" s="193"/>
      <c r="N355" s="193"/>
    </row>
    <row r="356" spans="1:14" s="210" customFormat="1" ht="18" customHeight="1">
      <c r="A356" s="44">
        <v>208</v>
      </c>
      <c r="B356" s="39" t="s">
        <v>258</v>
      </c>
      <c r="C356" s="39"/>
      <c r="D356" s="105"/>
      <c r="E356" s="105"/>
      <c r="F356" s="105"/>
      <c r="G356" s="105"/>
      <c r="H356" s="130">
        <f>SUMIF('تراز آزمایشی'!$H$3:$H$1000,A356,'تراز آزمایشی'!$L$3:$L$1000)-SUMIF('تراز آزمایشی'!$H$3:$H$1000,A356,'تراز آزمایشی'!$K$3:$K$1000)</f>
        <v>0</v>
      </c>
      <c r="I356" s="140"/>
      <c r="J356" s="120"/>
      <c r="K356" s="193"/>
      <c r="L356" s="193"/>
      <c r="M356" s="193"/>
      <c r="N356" s="193"/>
    </row>
    <row r="357" spans="1:14" s="210" customFormat="1" ht="18" customHeight="1">
      <c r="A357" s="44"/>
      <c r="B357" s="39"/>
      <c r="C357" s="39"/>
      <c r="D357" s="143"/>
      <c r="E357" s="143"/>
      <c r="F357" s="143"/>
      <c r="G357" s="143"/>
      <c r="H357" s="138">
        <f>SUM(H353:H356)</f>
        <v>0</v>
      </c>
      <c r="I357" s="142"/>
      <c r="J357" s="138">
        <f>SUM(J353:J356)</f>
        <v>0</v>
      </c>
      <c r="K357" s="193"/>
      <c r="L357" s="193"/>
      <c r="M357" s="193"/>
      <c r="N357" s="193"/>
    </row>
    <row r="358" spans="1:14" s="210" customFormat="1" ht="18" customHeight="1" thickBot="1">
      <c r="A358" s="44">
        <v>20</v>
      </c>
      <c r="B358" s="116"/>
      <c r="C358" s="116"/>
      <c r="D358" s="193"/>
      <c r="E358" s="193"/>
      <c r="F358" s="193"/>
      <c r="G358" s="193"/>
      <c r="H358" s="238">
        <f>H357+H351</f>
        <v>0</v>
      </c>
      <c r="I358" s="193"/>
      <c r="J358" s="238">
        <f>J357+J351</f>
        <v>0</v>
      </c>
      <c r="K358" s="193"/>
      <c r="L358" s="193"/>
      <c r="M358" s="193"/>
      <c r="N358" s="193"/>
    </row>
    <row r="359" spans="1:14" s="210" customFormat="1" ht="18" customHeight="1" thickTop="1">
      <c r="A359" s="44"/>
      <c r="B359" s="119"/>
      <c r="C359" s="119"/>
      <c r="D359" s="193"/>
      <c r="E359" s="193"/>
      <c r="F359" s="193"/>
      <c r="G359" s="193"/>
      <c r="H359" s="193"/>
      <c r="I359" s="193"/>
      <c r="J359" s="193"/>
      <c r="K359" s="193"/>
      <c r="L359" s="193"/>
      <c r="M359" s="193"/>
      <c r="N359" s="193"/>
    </row>
    <row r="360" spans="1:14" s="210" customFormat="1" ht="18" customHeight="1">
      <c r="A360" s="44"/>
      <c r="B360" s="119"/>
      <c r="C360" s="119"/>
      <c r="D360" s="193"/>
      <c r="E360" s="193"/>
      <c r="F360" s="193"/>
      <c r="G360" s="193"/>
      <c r="H360" s="193"/>
      <c r="I360" s="193"/>
      <c r="J360" s="193"/>
      <c r="K360" s="193"/>
      <c r="L360" s="193"/>
      <c r="M360" s="193"/>
      <c r="N360" s="193"/>
    </row>
    <row r="361" spans="1:14" s="210" customFormat="1" ht="18" customHeight="1">
      <c r="A361" s="44"/>
      <c r="B361" s="115" t="s">
        <v>380</v>
      </c>
      <c r="C361" s="119"/>
      <c r="D361" s="193"/>
      <c r="E361" s="193"/>
      <c r="F361" s="193"/>
      <c r="G361" s="193"/>
      <c r="H361" s="193"/>
      <c r="I361" s="193"/>
      <c r="J361" s="193"/>
      <c r="K361" s="193"/>
      <c r="L361" s="193"/>
      <c r="M361" s="193"/>
      <c r="N361" s="193"/>
    </row>
    <row r="362" spans="1:14" s="210" customFormat="1" ht="18" customHeight="1">
      <c r="A362" s="44"/>
      <c r="B362" s="119"/>
      <c r="C362" s="119"/>
      <c r="D362" s="193"/>
      <c r="E362" s="267"/>
      <c r="F362" s="273" t="s">
        <v>290</v>
      </c>
      <c r="H362" s="273" t="s">
        <v>291</v>
      </c>
      <c r="I362" s="193"/>
      <c r="J362" s="193"/>
      <c r="K362" s="193"/>
      <c r="L362" s="193"/>
      <c r="M362" s="193"/>
      <c r="N362" s="193"/>
    </row>
    <row r="363" spans="1:14" s="210" customFormat="1" ht="18" customHeight="1">
      <c r="A363" s="44"/>
      <c r="B363" s="119"/>
      <c r="C363" s="119"/>
      <c r="D363" s="193"/>
      <c r="E363" s="193"/>
      <c r="F363" s="193"/>
      <c r="H363" s="193"/>
      <c r="I363" s="193"/>
      <c r="J363" s="193"/>
      <c r="K363" s="193"/>
      <c r="L363" s="193"/>
      <c r="M363" s="193"/>
      <c r="N363" s="193"/>
    </row>
    <row r="364" spans="1:14" s="210" customFormat="1" ht="18" customHeight="1">
      <c r="A364" s="44"/>
      <c r="B364" s="119"/>
      <c r="C364" s="119"/>
      <c r="D364" s="193"/>
      <c r="E364" s="193"/>
      <c r="F364" s="193"/>
      <c r="H364" s="193"/>
      <c r="I364" s="193"/>
      <c r="J364" s="193"/>
      <c r="K364" s="193"/>
      <c r="L364" s="193"/>
      <c r="M364" s="193"/>
      <c r="N364" s="193"/>
    </row>
    <row r="365" spans="1:14" s="210" customFormat="1" ht="18" customHeight="1">
      <c r="A365" s="44"/>
      <c r="B365" s="119"/>
      <c r="C365" s="119"/>
      <c r="D365" s="193"/>
      <c r="E365" s="193"/>
      <c r="F365" s="193"/>
      <c r="H365" s="193"/>
      <c r="I365" s="193"/>
      <c r="J365" s="193"/>
      <c r="K365" s="193"/>
      <c r="L365" s="193"/>
      <c r="M365" s="193"/>
      <c r="N365" s="193"/>
    </row>
    <row r="366" spans="1:14" s="210" customFormat="1" ht="18" customHeight="1">
      <c r="A366" s="44"/>
      <c r="B366" s="119"/>
      <c r="C366" s="119"/>
      <c r="D366" s="193"/>
      <c r="E366" s="193"/>
      <c r="F366" s="193"/>
      <c r="H366" s="193"/>
      <c r="I366" s="193"/>
      <c r="J366" s="193"/>
      <c r="K366" s="193"/>
      <c r="L366" s="193"/>
      <c r="M366" s="193"/>
      <c r="N366" s="193"/>
    </row>
    <row r="367" spans="1:14" s="210" customFormat="1" ht="18" customHeight="1" thickBot="1">
      <c r="A367" s="44"/>
      <c r="B367" s="119"/>
      <c r="C367" s="119"/>
      <c r="D367" s="193"/>
      <c r="E367" s="193"/>
      <c r="F367" s="193"/>
      <c r="H367" s="194">
        <f>SUM(H363:H366)</f>
        <v>0</v>
      </c>
      <c r="I367" s="193"/>
      <c r="J367" s="193"/>
      <c r="K367" s="193"/>
      <c r="L367" s="193"/>
      <c r="M367" s="193"/>
      <c r="N367" s="193"/>
    </row>
    <row r="368" spans="1:14" s="210" customFormat="1" ht="18" customHeight="1" thickTop="1">
      <c r="A368" s="44"/>
      <c r="B368" s="119"/>
      <c r="C368" s="119"/>
      <c r="D368" s="193"/>
      <c r="E368" s="193"/>
      <c r="F368" s="193"/>
      <c r="H368" s="239"/>
      <c r="I368" s="193"/>
      <c r="J368" s="193"/>
      <c r="K368" s="193"/>
      <c r="L368" s="193"/>
      <c r="M368" s="193"/>
      <c r="N368" s="193"/>
    </row>
    <row r="369" spans="1:14" s="210" customFormat="1" ht="18" customHeight="1">
      <c r="A369" s="44"/>
      <c r="B369" s="119"/>
      <c r="C369" s="119"/>
      <c r="D369" s="193"/>
      <c r="E369" s="193"/>
      <c r="F369" s="193"/>
      <c r="H369" s="239"/>
      <c r="I369" s="193"/>
      <c r="J369" s="193"/>
      <c r="K369" s="193"/>
      <c r="L369" s="193"/>
      <c r="M369" s="193"/>
      <c r="N369" s="193"/>
    </row>
    <row r="370" spans="1:14" s="210" customFormat="1" ht="18" customHeight="1">
      <c r="A370" s="44"/>
      <c r="B370" s="119"/>
      <c r="C370" s="119"/>
      <c r="D370" s="193"/>
      <c r="E370" s="193"/>
      <c r="F370" s="193"/>
      <c r="H370" s="239"/>
      <c r="I370" s="193"/>
      <c r="J370" s="193"/>
      <c r="K370" s="193"/>
      <c r="L370" s="193"/>
      <c r="M370" s="193"/>
      <c r="N370" s="193"/>
    </row>
    <row r="371" spans="1:14" s="210" customFormat="1" ht="18" customHeight="1">
      <c r="A371" s="44"/>
      <c r="B371" s="119"/>
      <c r="C371" s="119"/>
      <c r="D371" s="193"/>
      <c r="E371" s="193"/>
      <c r="F371" s="193"/>
      <c r="H371" s="239"/>
      <c r="I371" s="193"/>
      <c r="J371" s="193"/>
      <c r="K371" s="193"/>
      <c r="L371" s="193"/>
      <c r="M371" s="193"/>
      <c r="N371" s="193"/>
    </row>
    <row r="372" spans="1:14" s="210" customFormat="1" ht="18" customHeight="1">
      <c r="A372" s="44"/>
      <c r="B372" s="119"/>
      <c r="C372" s="119"/>
      <c r="D372" s="193"/>
      <c r="E372" s="193"/>
      <c r="F372" s="193"/>
      <c r="H372" s="239"/>
      <c r="I372" s="193"/>
      <c r="J372" s="193"/>
      <c r="K372" s="193"/>
      <c r="L372" s="193"/>
      <c r="M372" s="193"/>
      <c r="N372" s="193"/>
    </row>
    <row r="373" spans="1:14" s="210" customFormat="1" ht="18" customHeight="1">
      <c r="A373" s="44"/>
      <c r="B373" s="119"/>
      <c r="C373" s="119"/>
      <c r="D373" s="193"/>
      <c r="E373" s="193"/>
      <c r="F373" s="193"/>
      <c r="H373" s="239"/>
      <c r="I373" s="193"/>
      <c r="J373" s="193"/>
      <c r="K373" s="193"/>
      <c r="L373" s="193"/>
      <c r="M373" s="193"/>
      <c r="N373" s="193"/>
    </row>
    <row r="374" spans="1:14" s="210" customFormat="1" ht="18" customHeight="1">
      <c r="A374" s="44"/>
      <c r="B374" s="119"/>
      <c r="C374" s="119"/>
      <c r="D374" s="193"/>
      <c r="E374" s="193"/>
      <c r="F374" s="193"/>
      <c r="H374" s="239"/>
      <c r="I374" s="193"/>
      <c r="J374" s="193"/>
      <c r="K374" s="193"/>
      <c r="L374" s="193"/>
      <c r="M374" s="193"/>
      <c r="N374" s="193"/>
    </row>
    <row r="375" spans="1:14" s="210" customFormat="1" ht="18" customHeight="1">
      <c r="A375" s="44"/>
      <c r="B375" s="119"/>
      <c r="C375" s="119"/>
      <c r="D375" s="193"/>
      <c r="E375" s="193"/>
      <c r="F375" s="193"/>
      <c r="H375" s="239"/>
      <c r="I375" s="193"/>
      <c r="J375" s="193"/>
      <c r="K375" s="193"/>
      <c r="L375" s="193"/>
      <c r="M375" s="193"/>
      <c r="N375" s="193"/>
    </row>
    <row r="376" spans="1:14" s="210" customFormat="1" ht="18" customHeight="1">
      <c r="A376" s="44"/>
      <c r="B376" s="119"/>
      <c r="C376" s="119"/>
      <c r="D376" s="193"/>
      <c r="E376" s="193"/>
      <c r="F376" s="193"/>
      <c r="G376" s="193"/>
      <c r="H376" s="193"/>
      <c r="I376" s="193"/>
      <c r="J376" s="193"/>
      <c r="K376" s="193"/>
      <c r="L376" s="193"/>
      <c r="M376" s="193"/>
      <c r="N376" s="193"/>
    </row>
    <row r="377" spans="1:14" s="210" customFormat="1" ht="18" customHeight="1">
      <c r="A377" s="44"/>
      <c r="B377" s="119"/>
      <c r="C377" s="119"/>
      <c r="D377" s="193"/>
      <c r="E377" s="193"/>
      <c r="F377" s="193"/>
      <c r="G377" s="193"/>
      <c r="H377" s="193"/>
      <c r="I377" s="193"/>
      <c r="J377" s="193"/>
      <c r="K377" s="193"/>
      <c r="L377" s="193"/>
      <c r="M377" s="193"/>
      <c r="N377" s="193"/>
    </row>
    <row r="378" spans="1:14" s="210" customFormat="1" ht="18" customHeight="1">
      <c r="A378" s="44"/>
      <c r="B378" s="524" t="s">
        <v>406</v>
      </c>
      <c r="C378" s="524"/>
      <c r="D378" s="524"/>
      <c r="E378" s="524"/>
      <c r="F378" s="524"/>
      <c r="G378" s="524"/>
      <c r="H378" s="524"/>
      <c r="I378" s="524"/>
      <c r="J378" s="524"/>
      <c r="K378" s="524"/>
      <c r="L378" s="193"/>
      <c r="M378" s="193"/>
      <c r="N378" s="193"/>
    </row>
    <row r="379" spans="1:14" s="210" customFormat="1" ht="18" customHeight="1">
      <c r="A379" s="44"/>
      <c r="B379" s="543" t="s">
        <v>405</v>
      </c>
      <c r="C379" s="543"/>
      <c r="D379" s="543"/>
      <c r="E379" s="543"/>
      <c r="F379" s="543"/>
      <c r="G379" s="543"/>
      <c r="H379" s="543"/>
      <c r="I379" s="543"/>
      <c r="J379" s="543"/>
      <c r="K379" s="543"/>
      <c r="L379" s="193"/>
      <c r="M379" s="193"/>
      <c r="N379" s="193"/>
    </row>
    <row r="380" spans="1:14" s="210" customFormat="1" ht="18" customHeight="1">
      <c r="A380" s="44"/>
      <c r="B380" s="193"/>
      <c r="C380" s="193"/>
      <c r="D380" s="117"/>
      <c r="E380" s="117"/>
      <c r="F380" s="117"/>
      <c r="G380" s="117"/>
      <c r="H380" s="118" t="s">
        <v>585</v>
      </c>
      <c r="I380" s="149"/>
      <c r="J380" s="118" t="s">
        <v>587</v>
      </c>
      <c r="K380" s="193"/>
      <c r="L380" s="193"/>
      <c r="M380" s="193"/>
      <c r="N380" s="193"/>
    </row>
    <row r="381" spans="1:14" s="210" customFormat="1" ht="18" customHeight="1">
      <c r="A381" s="44"/>
      <c r="B381" s="193"/>
      <c r="C381" s="193"/>
      <c r="D381" s="116"/>
      <c r="E381" s="116"/>
      <c r="F381" s="116"/>
      <c r="G381" s="116"/>
      <c r="H381" s="119" t="s">
        <v>99</v>
      </c>
      <c r="I381" s="119"/>
      <c r="J381" s="119" t="s">
        <v>99</v>
      </c>
      <c r="K381" s="193"/>
      <c r="L381" s="193"/>
      <c r="M381" s="193"/>
      <c r="N381" s="193"/>
    </row>
    <row r="382" spans="1:14" s="210" customFormat="1" ht="18" customHeight="1">
      <c r="A382" s="44"/>
      <c r="B382" s="39" t="s">
        <v>91</v>
      </c>
      <c r="C382" s="39"/>
      <c r="D382" s="108"/>
      <c r="E382" s="108"/>
      <c r="F382" s="108"/>
      <c r="G382" s="108"/>
      <c r="H382" s="137"/>
      <c r="I382" s="130"/>
      <c r="J382" s="130"/>
      <c r="K382" s="193"/>
      <c r="L382" s="193"/>
      <c r="M382" s="193"/>
      <c r="N382" s="193"/>
    </row>
    <row r="383" spans="1:14" s="210" customFormat="1" ht="18" customHeight="1">
      <c r="A383" s="44"/>
      <c r="B383" s="39" t="s">
        <v>92</v>
      </c>
      <c r="C383" s="39"/>
      <c r="D383" s="108"/>
      <c r="E383" s="108"/>
      <c r="F383" s="108"/>
      <c r="G383" s="108"/>
      <c r="H383" s="381"/>
      <c r="I383" s="130"/>
      <c r="J383" s="381"/>
      <c r="K383" s="193"/>
      <c r="L383" s="193"/>
      <c r="M383" s="193"/>
      <c r="N383" s="193"/>
    </row>
    <row r="384" spans="1:14" s="210" customFormat="1" ht="18" customHeight="1">
      <c r="A384" s="44"/>
      <c r="B384" s="39" t="s">
        <v>493</v>
      </c>
      <c r="C384" s="39"/>
      <c r="D384" s="105"/>
      <c r="E384" s="105"/>
      <c r="F384" s="105"/>
      <c r="G384" s="105"/>
      <c r="H384" s="120"/>
      <c r="I384" s="140"/>
      <c r="J384" s="120"/>
      <c r="K384" s="193"/>
      <c r="L384" s="193"/>
      <c r="M384" s="193"/>
      <c r="N384" s="193"/>
    </row>
    <row r="385" spans="1:14" s="210" customFormat="1" ht="18" customHeight="1" thickBot="1">
      <c r="A385" s="44">
        <v>21</v>
      </c>
      <c r="B385" s="39" t="s">
        <v>93</v>
      </c>
      <c r="C385" s="39"/>
      <c r="D385" s="143"/>
      <c r="E385" s="143"/>
      <c r="F385" s="143"/>
      <c r="G385" s="143"/>
      <c r="H385" s="123">
        <f>SUM(H382:H384)</f>
        <v>0</v>
      </c>
      <c r="I385" s="142"/>
      <c r="J385" s="123">
        <f>SUM(J382:J384)</f>
        <v>0</v>
      </c>
      <c r="K385" s="193"/>
      <c r="L385" s="193"/>
      <c r="M385" s="193"/>
      <c r="N385" s="193"/>
    </row>
    <row r="386" spans="1:14" s="210" customFormat="1" ht="18" customHeight="1" thickTop="1">
      <c r="A386" s="44"/>
      <c r="B386" s="39"/>
      <c r="C386" s="39"/>
      <c r="D386" s="143"/>
      <c r="E386" s="143"/>
      <c r="F386" s="143"/>
      <c r="G386" s="143"/>
      <c r="H386" s="137"/>
      <c r="I386" s="142"/>
      <c r="J386" s="137"/>
      <c r="K386" s="193"/>
      <c r="L386" s="193"/>
      <c r="M386" s="193"/>
      <c r="N386" s="193"/>
    </row>
    <row r="387" spans="1:14" s="210" customFormat="1" ht="18" customHeight="1">
      <c r="A387" s="44"/>
      <c r="B387" s="39"/>
      <c r="C387" s="39"/>
      <c r="D387" s="143"/>
      <c r="E387" s="143"/>
      <c r="F387" s="143"/>
      <c r="G387" s="143"/>
      <c r="H387" s="137"/>
      <c r="I387" s="142"/>
      <c r="J387" s="137"/>
      <c r="K387" s="193"/>
      <c r="L387" s="193"/>
      <c r="M387" s="193"/>
      <c r="N387" s="193"/>
    </row>
    <row r="388" spans="1:14" s="210" customFormat="1" ht="18" customHeight="1">
      <c r="A388" s="44"/>
      <c r="B388" s="39"/>
      <c r="C388" s="39"/>
      <c r="D388" s="143"/>
      <c r="E388" s="143"/>
      <c r="F388" s="143"/>
      <c r="G388" s="143"/>
      <c r="H388" s="137"/>
      <c r="I388" s="142"/>
      <c r="J388" s="137"/>
      <c r="K388" s="193"/>
      <c r="L388" s="193"/>
      <c r="M388" s="193"/>
      <c r="N388" s="193"/>
    </row>
    <row r="389" spans="1:14" s="210" customFormat="1" ht="18" customHeight="1">
      <c r="A389" s="44"/>
      <c r="B389" s="39"/>
      <c r="C389" s="39"/>
      <c r="D389" s="143"/>
      <c r="E389" s="143"/>
      <c r="F389" s="143"/>
      <c r="G389" s="143"/>
      <c r="H389" s="137"/>
      <c r="I389" s="142"/>
      <c r="J389" s="137"/>
      <c r="K389" s="193"/>
      <c r="L389" s="193"/>
      <c r="M389" s="193"/>
      <c r="N389" s="193"/>
    </row>
    <row r="390" spans="1:14" s="210" customFormat="1" ht="18" customHeight="1">
      <c r="A390" s="44"/>
      <c r="B390" s="269" t="s">
        <v>407</v>
      </c>
      <c r="C390" s="14"/>
      <c r="D390" s="14"/>
      <c r="E390" s="14"/>
      <c r="F390" s="14"/>
      <c r="G390" s="14"/>
      <c r="H390" s="14"/>
      <c r="I390" s="14"/>
      <c r="J390" s="14"/>
      <c r="K390" s="14"/>
      <c r="L390" s="193"/>
      <c r="M390" s="193"/>
      <c r="N390" s="193"/>
    </row>
    <row r="391" spans="1:14" s="210" customFormat="1" ht="18" customHeight="1">
      <c r="A391" s="44"/>
      <c r="B391" s="286" t="s">
        <v>408</v>
      </c>
      <c r="C391" s="14"/>
      <c r="D391" s="14"/>
      <c r="E391" s="14"/>
      <c r="F391" s="14"/>
      <c r="G391" s="14"/>
      <c r="H391" s="14"/>
      <c r="I391" s="14"/>
      <c r="J391" s="14"/>
      <c r="K391" s="14"/>
      <c r="L391" s="193"/>
      <c r="M391" s="193"/>
      <c r="N391" s="193"/>
    </row>
    <row r="392" spans="1:14" s="210" customFormat="1" ht="18" customHeight="1">
      <c r="A392" s="44"/>
      <c r="B392" s="198"/>
      <c r="C392" s="14"/>
      <c r="D392" s="14"/>
      <c r="E392" s="14"/>
      <c r="F392" s="14"/>
      <c r="G392" s="14"/>
      <c r="H392" s="14"/>
      <c r="I392" s="14"/>
      <c r="J392" s="14"/>
      <c r="K392" s="14"/>
      <c r="L392" s="193"/>
      <c r="M392" s="193"/>
      <c r="N392" s="193"/>
    </row>
    <row r="393" spans="1:14" s="210" customFormat="1" ht="18" customHeight="1">
      <c r="A393" s="44"/>
      <c r="B393" s="543" t="s">
        <v>676</v>
      </c>
      <c r="C393" s="543"/>
      <c r="D393" s="543"/>
      <c r="E393" s="543"/>
      <c r="F393" s="543"/>
      <c r="G393" s="543"/>
      <c r="H393" s="543"/>
      <c r="I393" s="543"/>
      <c r="J393" s="543"/>
      <c r="K393" s="543"/>
      <c r="L393" s="193"/>
      <c r="M393" s="193"/>
      <c r="N393" s="193"/>
    </row>
    <row r="394" spans="1:14" s="210" customFormat="1" ht="18" customHeight="1">
      <c r="A394" s="44"/>
      <c r="B394" s="193"/>
      <c r="C394" s="193"/>
      <c r="D394" s="105"/>
      <c r="E394" s="105"/>
      <c r="F394" s="105"/>
      <c r="G394" s="105"/>
      <c r="H394" s="67" t="s">
        <v>94</v>
      </c>
      <c r="I394" s="150"/>
      <c r="J394" s="67" t="s">
        <v>95</v>
      </c>
      <c r="K394" s="193"/>
      <c r="L394" s="193"/>
      <c r="M394" s="193"/>
      <c r="N394" s="193"/>
    </row>
    <row r="395" spans="1:14" s="210" customFormat="1" ht="18" customHeight="1">
      <c r="A395" s="44"/>
      <c r="B395" s="39" t="s">
        <v>292</v>
      </c>
      <c r="C395" s="39"/>
      <c r="D395" s="108"/>
      <c r="E395" s="108"/>
      <c r="F395" s="108"/>
      <c r="G395" s="108"/>
      <c r="H395" s="99"/>
      <c r="I395" s="99"/>
      <c r="J395" s="99"/>
      <c r="K395" s="193"/>
      <c r="L395" s="193"/>
      <c r="M395" s="193"/>
      <c r="N395" s="193"/>
    </row>
    <row r="396" spans="1:14" s="210" customFormat="1" ht="18" customHeight="1">
      <c r="A396" s="44"/>
      <c r="B396" s="39" t="s">
        <v>293</v>
      </c>
      <c r="C396" s="39"/>
      <c r="D396" s="108"/>
      <c r="E396" s="108"/>
      <c r="F396" s="108"/>
      <c r="G396" s="108"/>
      <c r="H396" s="99"/>
      <c r="I396" s="99"/>
      <c r="J396" s="99"/>
      <c r="K396" s="193"/>
      <c r="L396" s="193"/>
      <c r="M396" s="193"/>
      <c r="N396" s="193"/>
    </row>
    <row r="397" spans="1:14" s="210" customFormat="1" ht="18" customHeight="1">
      <c r="A397" s="44"/>
      <c r="B397" s="39" t="s">
        <v>294</v>
      </c>
      <c r="C397" s="39"/>
      <c r="D397" s="108"/>
      <c r="E397" s="108"/>
      <c r="F397" s="108"/>
      <c r="G397" s="108"/>
      <c r="H397" s="99"/>
      <c r="I397" s="99"/>
      <c r="J397" s="99"/>
      <c r="K397" s="193"/>
      <c r="L397" s="193"/>
      <c r="M397" s="193"/>
      <c r="N397" s="193"/>
    </row>
    <row r="398" spans="1:14" s="210" customFormat="1" ht="18" customHeight="1">
      <c r="A398" s="44"/>
      <c r="B398" s="39" t="s">
        <v>295</v>
      </c>
      <c r="C398" s="39"/>
      <c r="D398" s="108"/>
      <c r="E398" s="108"/>
      <c r="F398" s="108"/>
      <c r="G398" s="108"/>
      <c r="H398" s="99"/>
      <c r="I398" s="99"/>
      <c r="J398" s="99"/>
      <c r="K398" s="193"/>
      <c r="L398" s="193"/>
      <c r="M398" s="193"/>
      <c r="N398" s="193"/>
    </row>
    <row r="399" spans="1:14" s="210" customFormat="1" ht="18" customHeight="1">
      <c r="A399" s="44"/>
      <c r="B399" s="39" t="s">
        <v>296</v>
      </c>
      <c r="C399" s="39"/>
      <c r="D399" s="108"/>
      <c r="E399" s="108"/>
      <c r="F399" s="108"/>
      <c r="G399" s="108"/>
      <c r="H399" s="99"/>
      <c r="I399" s="99"/>
      <c r="J399" s="99"/>
      <c r="K399" s="193"/>
      <c r="L399" s="193"/>
      <c r="M399" s="193"/>
      <c r="N399" s="193"/>
    </row>
    <row r="400" spans="1:14" s="210" customFormat="1" ht="18" customHeight="1" thickBot="1">
      <c r="A400" s="44"/>
      <c r="B400" s="193"/>
      <c r="C400" s="193"/>
      <c r="D400" s="143"/>
      <c r="E400" s="143"/>
      <c r="F400" s="143"/>
      <c r="G400" s="143"/>
      <c r="H400" s="151">
        <f>SUM(H395:H399)</f>
        <v>0</v>
      </c>
      <c r="I400" s="99"/>
      <c r="J400" s="151">
        <f>SUM(J395:J399)</f>
        <v>0</v>
      </c>
      <c r="K400" s="193"/>
      <c r="L400" s="193"/>
      <c r="M400" s="193"/>
      <c r="N400" s="193"/>
    </row>
    <row r="401" spans="1:14" s="210" customFormat="1" ht="18" customHeight="1" thickTop="1">
      <c r="A401" s="44"/>
      <c r="B401" s="269" t="s">
        <v>439</v>
      </c>
      <c r="C401" s="76"/>
      <c r="D401" s="76"/>
      <c r="E401" s="76"/>
      <c r="F401" s="76"/>
      <c r="G401" s="76"/>
      <c r="H401" s="76"/>
      <c r="I401" s="76"/>
      <c r="J401" s="76"/>
      <c r="K401" s="193"/>
      <c r="L401" s="193"/>
      <c r="M401" s="193"/>
      <c r="N401" s="193"/>
    </row>
    <row r="402" spans="1:14" s="210" customFormat="1" ht="54" customHeight="1">
      <c r="A402" s="44"/>
      <c r="B402" s="531" t="s">
        <v>297</v>
      </c>
      <c r="C402" s="531"/>
      <c r="D402" s="531"/>
      <c r="E402" s="531"/>
      <c r="F402" s="531"/>
      <c r="G402" s="531"/>
      <c r="H402" s="531"/>
      <c r="I402" s="531"/>
      <c r="J402" s="531"/>
      <c r="K402" s="531"/>
      <c r="L402" s="193"/>
      <c r="M402" s="193"/>
      <c r="N402" s="193"/>
    </row>
    <row r="403" spans="1:14" s="210" customFormat="1" ht="18" customHeight="1">
      <c r="A403" s="44"/>
      <c r="B403" s="153"/>
      <c r="C403" s="153"/>
      <c r="D403" s="153"/>
      <c r="E403" s="153"/>
      <c r="F403" s="153"/>
      <c r="G403" s="153"/>
      <c r="H403" s="153"/>
      <c r="I403" s="153"/>
      <c r="J403" s="153"/>
      <c r="K403" s="153"/>
      <c r="L403" s="193"/>
      <c r="M403" s="193"/>
      <c r="N403" s="193"/>
    </row>
    <row r="404" spans="1:14" s="210" customFormat="1" ht="18" customHeight="1">
      <c r="A404" s="44"/>
      <c r="B404" s="153"/>
      <c r="C404" s="153"/>
      <c r="D404" s="153"/>
      <c r="E404" s="153"/>
      <c r="F404" s="153"/>
      <c r="G404" s="153"/>
      <c r="H404" s="153"/>
      <c r="I404" s="153"/>
      <c r="J404" s="153"/>
      <c r="K404" s="153"/>
      <c r="L404" s="193"/>
      <c r="M404" s="193"/>
      <c r="N404" s="193"/>
    </row>
    <row r="405" spans="1:14" s="210" customFormat="1" ht="18" customHeight="1">
      <c r="A405" s="44"/>
      <c r="B405" s="153"/>
      <c r="C405" s="153"/>
      <c r="D405" s="153"/>
      <c r="E405" s="153"/>
      <c r="F405" s="153"/>
      <c r="G405" s="153"/>
      <c r="H405" s="153"/>
      <c r="I405" s="153"/>
      <c r="J405" s="153"/>
      <c r="K405" s="153"/>
      <c r="L405" s="193"/>
      <c r="M405" s="193"/>
      <c r="N405" s="193"/>
    </row>
    <row r="406" spans="1:14" s="210" customFormat="1" ht="18" customHeight="1">
      <c r="A406" s="44"/>
      <c r="B406" s="153"/>
      <c r="C406" s="153"/>
      <c r="D406" s="153"/>
      <c r="E406" s="153"/>
      <c r="F406" s="153"/>
      <c r="G406" s="153"/>
      <c r="H406" s="153"/>
      <c r="I406" s="153"/>
      <c r="J406" s="153"/>
      <c r="K406" s="153"/>
      <c r="L406" s="193"/>
      <c r="M406" s="193"/>
      <c r="N406" s="193"/>
    </row>
    <row r="407" spans="1:14" s="210" customFormat="1" ht="18" customHeight="1">
      <c r="A407" s="44"/>
      <c r="B407" s="76"/>
      <c r="C407" s="119"/>
      <c r="D407" s="193"/>
      <c r="E407" s="193"/>
      <c r="F407" s="193"/>
      <c r="G407" s="193"/>
      <c r="H407" s="193"/>
      <c r="I407" s="193"/>
      <c r="J407" s="193"/>
      <c r="K407" s="148"/>
      <c r="L407" s="193"/>
      <c r="M407" s="193"/>
      <c r="N407" s="193"/>
    </row>
    <row r="408" spans="1:14" s="210" customFormat="1" ht="18" customHeight="1">
      <c r="A408" s="267"/>
      <c r="E408" s="267"/>
      <c r="L408" s="193"/>
      <c r="M408" s="193"/>
      <c r="N408" s="193"/>
    </row>
    <row r="409" spans="1:14" s="210" customFormat="1" ht="23.25" customHeight="1">
      <c r="A409" s="44"/>
      <c r="B409" s="269" t="s">
        <v>409</v>
      </c>
      <c r="C409" s="14"/>
      <c r="D409" s="14"/>
      <c r="E409" s="14"/>
      <c r="F409" s="14"/>
      <c r="G409" s="14"/>
      <c r="H409" s="14"/>
      <c r="I409" s="14"/>
      <c r="J409" s="14"/>
      <c r="L409" s="193"/>
      <c r="M409" s="193"/>
      <c r="N409" s="193"/>
    </row>
    <row r="410" spans="1:14" s="210" customFormat="1" ht="18" customHeight="1">
      <c r="A410" s="44"/>
      <c r="B410" s="39" t="s">
        <v>303</v>
      </c>
      <c r="C410" s="39"/>
      <c r="D410" s="39"/>
      <c r="E410" s="39"/>
      <c r="F410" s="39"/>
      <c r="G410" s="39"/>
      <c r="H410" s="39"/>
      <c r="I410" s="39"/>
      <c r="J410" s="39"/>
      <c r="L410" s="193"/>
      <c r="M410" s="193"/>
      <c r="N410" s="193"/>
    </row>
    <row r="411" spans="1:14" s="210" customFormat="1" ht="18" customHeight="1">
      <c r="A411" s="44"/>
      <c r="B411" s="193"/>
      <c r="C411" s="193"/>
      <c r="D411" s="128"/>
      <c r="E411" s="118" t="s">
        <v>570</v>
      </c>
      <c r="F411" s="118"/>
      <c r="H411" s="548" t="s">
        <v>494</v>
      </c>
      <c r="I411" s="548"/>
      <c r="J411" s="548"/>
      <c r="L411" s="193"/>
      <c r="M411" s="193"/>
      <c r="N411" s="193"/>
    </row>
    <row r="412" spans="1:14" s="210" customFormat="1" ht="18" customHeight="1">
      <c r="A412" s="44"/>
      <c r="B412" s="193"/>
      <c r="C412" s="193"/>
      <c r="D412" s="129" t="s">
        <v>312</v>
      </c>
      <c r="E412" s="267"/>
      <c r="F412" s="129" t="s">
        <v>283</v>
      </c>
      <c r="H412" s="129" t="s">
        <v>312</v>
      </c>
      <c r="I412" s="116"/>
      <c r="J412" s="129" t="s">
        <v>99</v>
      </c>
      <c r="L412" s="193"/>
      <c r="M412" s="193"/>
      <c r="N412" s="193"/>
    </row>
    <row r="413" spans="1:14" s="210" customFormat="1" ht="18" customHeight="1">
      <c r="A413" s="44"/>
      <c r="B413" s="39" t="s">
        <v>304</v>
      </c>
      <c r="C413" s="39"/>
      <c r="D413" s="108"/>
      <c r="E413" s="267"/>
      <c r="F413" s="108"/>
      <c r="H413" s="108"/>
      <c r="I413" s="130"/>
      <c r="J413" s="130"/>
      <c r="L413" s="193"/>
      <c r="M413" s="193"/>
      <c r="N413" s="193"/>
    </row>
    <row r="414" spans="1:14" s="210" customFormat="1" ht="18" customHeight="1">
      <c r="A414" s="44">
        <v>251</v>
      </c>
      <c r="B414" s="39" t="s">
        <v>305</v>
      </c>
      <c r="C414" s="39"/>
      <c r="D414" s="99"/>
      <c r="E414" s="267"/>
      <c r="F414" s="130">
        <f>SUMIF('تراز آزمایشی'!$H$3:$H$1000,A414,'تراز آزمایشی'!$L$3:$L$1000)</f>
        <v>0</v>
      </c>
      <c r="H414" s="99"/>
      <c r="I414" s="130"/>
      <c r="J414" s="130"/>
      <c r="L414" s="193"/>
      <c r="M414" s="193"/>
      <c r="N414" s="193"/>
    </row>
    <row r="415" spans="1:14" s="210" customFormat="1" ht="18" customHeight="1">
      <c r="A415" s="44">
        <v>252</v>
      </c>
      <c r="B415" s="39" t="s">
        <v>306</v>
      </c>
      <c r="C415" s="39"/>
      <c r="D415" s="99"/>
      <c r="E415" s="267"/>
      <c r="F415" s="130">
        <f>SUMIF('تراز آزمایشی'!$H$3:$H$1000,A415,'تراز آزمایشی'!$L$3:$L$1000)</f>
        <v>0</v>
      </c>
      <c r="H415" s="99"/>
      <c r="I415" s="130"/>
      <c r="J415" s="130"/>
      <c r="L415" s="193"/>
      <c r="M415" s="193"/>
      <c r="N415" s="193"/>
    </row>
    <row r="416" spans="1:14" s="210" customFormat="1" ht="18" customHeight="1">
      <c r="A416" s="44">
        <v>253</v>
      </c>
      <c r="B416" s="39" t="s">
        <v>307</v>
      </c>
      <c r="C416" s="39"/>
      <c r="D416" s="99"/>
      <c r="E416" s="267"/>
      <c r="F416" s="130">
        <f>SUMIF('تراز آزمایشی'!$H$3:$H$1000,A416,'تراز آزمایشی'!$L$3:$L$1000)</f>
        <v>0</v>
      </c>
      <c r="H416" s="99"/>
      <c r="I416" s="130"/>
      <c r="J416" s="130"/>
      <c r="L416" s="193"/>
      <c r="M416" s="193"/>
      <c r="N416" s="193"/>
    </row>
    <row r="417" spans="1:14" s="210" customFormat="1" ht="18" customHeight="1">
      <c r="A417" s="44"/>
      <c r="B417" s="39" t="s">
        <v>308</v>
      </c>
      <c r="C417" s="39"/>
      <c r="D417" s="115"/>
      <c r="E417" s="267"/>
      <c r="F417" s="125">
        <f>SUM(F414:F416)</f>
        <v>0</v>
      </c>
      <c r="H417" s="115"/>
      <c r="I417" s="130"/>
      <c r="J417" s="138">
        <f>SUM(J414:J416)</f>
        <v>0</v>
      </c>
      <c r="L417" s="193"/>
      <c r="M417" s="193"/>
      <c r="N417" s="193"/>
    </row>
    <row r="418" spans="1:14" s="210" customFormat="1" ht="18" customHeight="1">
      <c r="A418" s="44"/>
      <c r="B418" s="39" t="s">
        <v>309</v>
      </c>
      <c r="C418" s="39"/>
      <c r="D418" s="115"/>
      <c r="E418" s="267"/>
      <c r="F418" s="115"/>
      <c r="H418" s="115"/>
      <c r="I418" s="130"/>
      <c r="J418" s="130"/>
      <c r="L418" s="193"/>
      <c r="M418" s="193"/>
      <c r="N418" s="193"/>
    </row>
    <row r="419" spans="1:14" s="210" customFormat="1" ht="18" customHeight="1">
      <c r="A419" s="44">
        <v>254</v>
      </c>
      <c r="B419" s="39" t="s">
        <v>305</v>
      </c>
      <c r="C419" s="39"/>
      <c r="D419" s="99"/>
      <c r="E419" s="267"/>
      <c r="F419" s="130">
        <f>SUMIF('تراز آزمایشی'!$H$3:$H$1000,A419,'تراز آزمایشی'!$L$3:$L$1000)</f>
        <v>0</v>
      </c>
      <c r="H419" s="99"/>
      <c r="I419" s="130"/>
      <c r="J419" s="130"/>
      <c r="K419" s="193"/>
      <c r="L419" s="193"/>
      <c r="M419" s="193"/>
      <c r="N419" s="193"/>
    </row>
    <row r="420" spans="1:14" s="210" customFormat="1" ht="18" customHeight="1">
      <c r="A420" s="44">
        <v>255</v>
      </c>
      <c r="B420" s="39" t="s">
        <v>306</v>
      </c>
      <c r="C420" s="39"/>
      <c r="D420" s="99"/>
      <c r="E420" s="267"/>
      <c r="F420" s="130">
        <f>SUMIF('تراز آزمایشی'!$H$3:$H$1000,A420,'تراز آزمایشی'!$L$3:$L$1000)</f>
        <v>0</v>
      </c>
      <c r="H420" s="99"/>
      <c r="I420" s="130"/>
      <c r="J420" s="130"/>
      <c r="K420" s="193"/>
      <c r="L420" s="193"/>
      <c r="M420" s="193"/>
      <c r="N420" s="193"/>
    </row>
    <row r="421" spans="1:14" s="210" customFormat="1" ht="18" customHeight="1">
      <c r="A421" s="44"/>
      <c r="B421" s="39" t="s">
        <v>310</v>
      </c>
      <c r="C421" s="39"/>
      <c r="D421" s="115"/>
      <c r="E421" s="267"/>
      <c r="F421" s="161">
        <f>SUM(F419:F420)</f>
        <v>0</v>
      </c>
      <c r="H421" s="115"/>
      <c r="I421" s="130"/>
      <c r="J421" s="132">
        <f>SUM(J419:J420)</f>
        <v>0</v>
      </c>
      <c r="K421" s="14"/>
      <c r="L421" s="193"/>
      <c r="M421" s="193"/>
      <c r="N421" s="193"/>
    </row>
    <row r="422" spans="1:14" s="210" customFormat="1" ht="18" customHeight="1">
      <c r="A422" s="44"/>
      <c r="B422" s="39" t="s">
        <v>96</v>
      </c>
      <c r="C422" s="39"/>
      <c r="D422" s="139"/>
      <c r="E422" s="267"/>
      <c r="F422" s="115">
        <f>F421+F417</f>
        <v>0</v>
      </c>
      <c r="H422" s="139"/>
      <c r="I422" s="140"/>
      <c r="J422" s="138">
        <f>J421+J417</f>
        <v>0</v>
      </c>
      <c r="K422" s="39"/>
      <c r="L422" s="193"/>
      <c r="M422" s="193"/>
      <c r="N422" s="193"/>
    </row>
    <row r="423" spans="1:14" s="210" customFormat="1" ht="18" customHeight="1">
      <c r="A423" s="44">
        <v>259</v>
      </c>
      <c r="B423" s="39" t="s">
        <v>97</v>
      </c>
      <c r="C423" s="39"/>
      <c r="D423" s="139"/>
      <c r="E423" s="267"/>
      <c r="F423" s="355">
        <f>-SUMIF('تراز آزمایشی'!$H$3:$H$1000,A423,'تراز آزمایشی'!$K$3:$K$1000)</f>
        <v>0</v>
      </c>
      <c r="H423" s="139"/>
      <c r="I423" s="140"/>
      <c r="J423" s="354"/>
      <c r="K423" s="193"/>
      <c r="L423" s="193"/>
      <c r="M423" s="193"/>
      <c r="N423" s="193"/>
    </row>
    <row r="424" spans="1:14" s="210" customFormat="1" ht="18" customHeight="1">
      <c r="A424" s="44"/>
      <c r="B424" s="193" t="s">
        <v>311</v>
      </c>
      <c r="C424" s="193"/>
      <c r="D424" s="141"/>
      <c r="E424" s="267"/>
      <c r="F424" s="356">
        <f>F422+F423</f>
        <v>0</v>
      </c>
      <c r="H424" s="141"/>
      <c r="I424" s="142"/>
      <c r="J424" s="137">
        <f>J422+J423</f>
        <v>0</v>
      </c>
      <c r="K424" s="193"/>
      <c r="L424" s="193"/>
      <c r="M424" s="193"/>
      <c r="N424" s="193"/>
    </row>
    <row r="425" spans="1:14" s="210" customFormat="1" ht="18" customHeight="1">
      <c r="A425" s="44">
        <v>256</v>
      </c>
      <c r="B425" s="193" t="s">
        <v>620</v>
      </c>
      <c r="C425" s="193"/>
      <c r="D425" s="143"/>
      <c r="E425" s="141"/>
      <c r="F425" s="130">
        <f>SUMIF('تراز آزمایشی'!$H$3:$H$1000,A425,'تراز آزمایشی'!$L$3:$L$1000)</f>
        <v>0</v>
      </c>
      <c r="G425" s="141"/>
      <c r="H425" s="137"/>
      <c r="I425" s="142"/>
      <c r="J425" s="120"/>
      <c r="K425" s="193"/>
      <c r="L425" s="193"/>
      <c r="M425" s="193"/>
      <c r="N425" s="193"/>
    </row>
    <row r="426" spans="1:14" s="210" customFormat="1" ht="18" customHeight="1" thickBot="1">
      <c r="A426" s="267">
        <v>25</v>
      </c>
      <c r="E426" s="267"/>
      <c r="F426" s="362">
        <f>F424+F425</f>
        <v>0</v>
      </c>
      <c r="J426" s="361">
        <f>J424+J425</f>
        <v>0</v>
      </c>
      <c r="K426" s="193"/>
      <c r="L426" s="193"/>
      <c r="M426" s="193"/>
      <c r="N426" s="193"/>
    </row>
    <row r="427" spans="1:14" s="210" customFormat="1" ht="18" customHeight="1" thickTop="1">
      <c r="A427" s="267"/>
      <c r="E427" s="267"/>
      <c r="K427" s="193"/>
      <c r="L427" s="193"/>
      <c r="M427" s="193"/>
      <c r="N427" s="193"/>
    </row>
    <row r="428" spans="1:14" s="210" customFormat="1" ht="18" customHeight="1">
      <c r="A428" s="267"/>
      <c r="E428" s="267"/>
      <c r="K428" s="193"/>
      <c r="L428" s="193"/>
      <c r="M428" s="193"/>
      <c r="N428" s="193"/>
    </row>
    <row r="429" spans="1:14" s="210" customFormat="1" ht="18" customHeight="1">
      <c r="A429" s="267"/>
      <c r="E429" s="267"/>
      <c r="K429" s="193"/>
      <c r="L429" s="193"/>
      <c r="M429" s="193"/>
      <c r="N429" s="193"/>
    </row>
    <row r="430" spans="1:14" s="210" customFormat="1" ht="18" customHeight="1">
      <c r="A430" s="44"/>
      <c r="B430" s="39" t="s">
        <v>410</v>
      </c>
      <c r="C430" s="39"/>
      <c r="D430" s="193"/>
      <c r="E430" s="193"/>
      <c r="F430" s="193"/>
      <c r="G430" s="193"/>
      <c r="H430" s="193"/>
      <c r="I430" s="193"/>
      <c r="J430" s="193"/>
      <c r="K430" s="193"/>
      <c r="L430" s="193"/>
      <c r="M430" s="193"/>
      <c r="N430" s="193"/>
    </row>
    <row r="431" spans="1:14" s="210" customFormat="1" ht="18" customHeight="1">
      <c r="A431" s="44"/>
      <c r="B431" s="193"/>
      <c r="C431" s="193"/>
      <c r="D431" s="163" t="s">
        <v>573</v>
      </c>
      <c r="E431" s="128"/>
      <c r="F431" s="128"/>
      <c r="G431" s="117"/>
      <c r="H431" s="163" t="s">
        <v>575</v>
      </c>
      <c r="I431" s="281"/>
      <c r="J431" s="281"/>
      <c r="K431" s="193"/>
      <c r="L431" s="193"/>
      <c r="M431" s="193"/>
      <c r="N431" s="193"/>
    </row>
    <row r="432" spans="1:14" s="210" customFormat="1" ht="18" customHeight="1">
      <c r="A432" s="44"/>
      <c r="B432" s="193"/>
      <c r="C432" s="193"/>
      <c r="D432" s="113" t="s">
        <v>159</v>
      </c>
      <c r="E432" s="112"/>
      <c r="F432" s="113" t="s">
        <v>98</v>
      </c>
      <c r="G432" s="112"/>
      <c r="H432" s="113" t="s">
        <v>159</v>
      </c>
      <c r="I432" s="112"/>
      <c r="J432" s="113" t="s">
        <v>98</v>
      </c>
      <c r="K432" s="193"/>
      <c r="L432" s="193"/>
      <c r="M432" s="193"/>
      <c r="N432" s="193"/>
    </row>
    <row r="433" spans="1:14" s="210" customFormat="1" ht="18" customHeight="1">
      <c r="A433" s="44"/>
      <c r="B433" s="193"/>
      <c r="C433" s="193"/>
      <c r="D433" s="119" t="s">
        <v>99</v>
      </c>
      <c r="E433" s="116"/>
      <c r="F433" s="193"/>
      <c r="G433" s="193"/>
      <c r="H433" s="119" t="s">
        <v>99</v>
      </c>
      <c r="I433" s="116"/>
      <c r="J433" s="193"/>
      <c r="K433" s="193"/>
      <c r="L433" s="193"/>
      <c r="M433" s="193"/>
      <c r="N433" s="193"/>
    </row>
    <row r="434" spans="1:14" s="210" customFormat="1" ht="18" customHeight="1">
      <c r="A434" s="44"/>
      <c r="B434" s="164" t="s">
        <v>233</v>
      </c>
      <c r="C434" s="39"/>
      <c r="D434" s="130"/>
      <c r="E434" s="115"/>
      <c r="F434" s="165"/>
      <c r="G434" s="115"/>
      <c r="H434" s="130"/>
      <c r="I434" s="115"/>
      <c r="J434" s="99"/>
      <c r="K434" s="193"/>
      <c r="L434" s="193"/>
      <c r="M434" s="193"/>
      <c r="N434" s="193"/>
    </row>
    <row r="435" spans="1:14" s="210" customFormat="1" ht="18" customHeight="1">
      <c r="A435" s="44"/>
      <c r="B435" s="164" t="s">
        <v>313</v>
      </c>
      <c r="C435" s="39"/>
      <c r="D435" s="130"/>
      <c r="E435" s="115"/>
      <c r="F435" s="165"/>
      <c r="G435" s="115"/>
      <c r="H435" s="130"/>
      <c r="I435" s="115"/>
      <c r="J435" s="99"/>
      <c r="K435" s="193"/>
      <c r="L435" s="193"/>
      <c r="M435" s="193"/>
      <c r="N435" s="193"/>
    </row>
    <row r="436" spans="1:14" s="210" customFormat="1" ht="18" customHeight="1">
      <c r="A436" s="44"/>
      <c r="B436" s="164" t="s">
        <v>314</v>
      </c>
      <c r="C436" s="39"/>
      <c r="D436" s="130"/>
      <c r="E436" s="115"/>
      <c r="F436" s="165"/>
      <c r="G436" s="115"/>
      <c r="H436" s="130"/>
      <c r="I436" s="115"/>
      <c r="J436" s="99"/>
      <c r="K436" s="193"/>
      <c r="L436" s="193"/>
      <c r="M436" s="193"/>
      <c r="N436" s="193"/>
    </row>
    <row r="437" spans="1:14" s="210" customFormat="1" ht="18" customHeight="1">
      <c r="A437" s="44"/>
      <c r="B437" s="164" t="s">
        <v>315</v>
      </c>
      <c r="C437" s="39"/>
      <c r="D437" s="130"/>
      <c r="E437" s="115"/>
      <c r="F437" s="165"/>
      <c r="G437" s="115"/>
      <c r="H437" s="130"/>
      <c r="I437" s="115"/>
      <c r="J437" s="99"/>
      <c r="K437" s="193"/>
      <c r="L437" s="193"/>
      <c r="M437" s="193"/>
      <c r="N437" s="193"/>
    </row>
    <row r="438" spans="1:14" s="210" customFormat="1" ht="18" customHeight="1">
      <c r="A438" s="267"/>
      <c r="E438" s="267"/>
      <c r="K438" s="193"/>
      <c r="L438" s="193"/>
      <c r="M438" s="193"/>
      <c r="N438" s="193"/>
    </row>
    <row r="439" spans="1:14" s="210" customFormat="1" ht="18" customHeight="1">
      <c r="A439" s="267"/>
      <c r="E439" s="267"/>
      <c r="K439" s="193"/>
      <c r="L439" s="193"/>
      <c r="M439" s="193"/>
      <c r="N439" s="193"/>
    </row>
    <row r="440" spans="1:14" s="210" customFormat="1" ht="18" customHeight="1">
      <c r="A440" s="267"/>
      <c r="E440" s="267"/>
      <c r="K440" s="193"/>
      <c r="L440" s="193"/>
      <c r="M440" s="193"/>
      <c r="N440" s="193"/>
    </row>
    <row r="441" spans="1:14" s="210" customFormat="1" ht="18" customHeight="1">
      <c r="A441" s="267"/>
      <c r="E441" s="267"/>
      <c r="K441" s="193"/>
      <c r="L441" s="193"/>
      <c r="M441" s="193"/>
      <c r="N441" s="193"/>
    </row>
    <row r="442" spans="1:14" s="210" customFormat="1" ht="18" customHeight="1">
      <c r="A442" s="267"/>
      <c r="E442" s="267"/>
      <c r="K442" s="193"/>
      <c r="L442" s="193"/>
      <c r="M442" s="193"/>
      <c r="N442" s="193"/>
    </row>
    <row r="443" spans="1:14" s="210" customFormat="1" ht="18" customHeight="1">
      <c r="A443" s="267"/>
      <c r="E443" s="267"/>
      <c r="K443" s="193"/>
      <c r="L443" s="193"/>
      <c r="M443" s="193"/>
      <c r="N443" s="193"/>
    </row>
    <row r="444" spans="1:14" s="210" customFormat="1" ht="18" customHeight="1">
      <c r="A444" s="44"/>
      <c r="B444" s="164"/>
      <c r="C444" s="39"/>
      <c r="D444" s="130"/>
      <c r="E444" s="115"/>
      <c r="F444" s="165"/>
      <c r="G444" s="115"/>
      <c r="H444" s="130"/>
      <c r="I444" s="115"/>
      <c r="J444" s="99"/>
      <c r="K444" s="193"/>
      <c r="L444" s="193"/>
      <c r="M444" s="193"/>
      <c r="N444" s="193"/>
    </row>
    <row r="445" spans="1:14" s="210" customFormat="1" ht="18" customHeight="1">
      <c r="A445" s="44"/>
      <c r="B445" s="164"/>
      <c r="C445" s="39"/>
      <c r="D445" s="130"/>
      <c r="E445" s="115"/>
      <c r="F445" s="165"/>
      <c r="G445" s="115"/>
      <c r="H445" s="130"/>
      <c r="I445" s="115"/>
      <c r="J445" s="99"/>
      <c r="K445" s="193"/>
      <c r="L445" s="193"/>
      <c r="M445" s="193"/>
      <c r="N445" s="193"/>
    </row>
    <row r="446" spans="1:14" s="210" customFormat="1" ht="18" customHeight="1">
      <c r="A446" s="44"/>
      <c r="B446" s="164"/>
      <c r="C446" s="39"/>
      <c r="D446" s="130"/>
      <c r="E446" s="115"/>
      <c r="F446" s="165"/>
      <c r="G446" s="115"/>
      <c r="H446" s="130"/>
      <c r="I446" s="115"/>
      <c r="J446" s="99"/>
      <c r="K446" s="193"/>
      <c r="L446" s="193"/>
      <c r="M446" s="193"/>
      <c r="N446" s="193"/>
    </row>
    <row r="447" spans="1:14" s="210" customFormat="1" ht="18" customHeight="1">
      <c r="A447" s="44"/>
      <c r="B447" s="164"/>
      <c r="C447" s="39"/>
      <c r="D447" s="130"/>
      <c r="E447" s="115"/>
      <c r="F447" s="165"/>
      <c r="G447" s="115"/>
      <c r="H447" s="130"/>
      <c r="I447" s="115"/>
      <c r="J447" s="99"/>
      <c r="K447" s="193"/>
      <c r="L447" s="193"/>
      <c r="M447" s="193"/>
      <c r="N447" s="193"/>
    </row>
    <row r="448" spans="1:14" s="210" customFormat="1" ht="18" customHeight="1">
      <c r="A448" s="44"/>
      <c r="B448" s="97" t="s">
        <v>411</v>
      </c>
      <c r="C448" s="97"/>
      <c r="D448" s="97"/>
      <c r="E448" s="97"/>
      <c r="F448" s="97"/>
      <c r="G448" s="97"/>
      <c r="H448" s="97"/>
      <c r="I448" s="97"/>
      <c r="J448" s="97"/>
      <c r="K448" s="148"/>
      <c r="L448" s="193"/>
      <c r="M448" s="193"/>
      <c r="N448" s="193"/>
    </row>
    <row r="449" spans="1:14" s="210" customFormat="1" ht="18" customHeight="1">
      <c r="A449" s="44"/>
      <c r="B449" s="193"/>
      <c r="C449" s="193"/>
      <c r="D449" s="166" t="s">
        <v>317</v>
      </c>
      <c r="E449" s="167"/>
      <c r="F449" s="166" t="s">
        <v>160</v>
      </c>
      <c r="G449" s="167"/>
      <c r="H449" s="166" t="s">
        <v>49</v>
      </c>
      <c r="I449" s="167"/>
      <c r="J449" s="168" t="s">
        <v>100</v>
      </c>
      <c r="K449" s="193"/>
      <c r="L449" s="193"/>
      <c r="M449" s="193"/>
      <c r="N449" s="193"/>
    </row>
    <row r="450" spans="1:14" s="210" customFormat="1" ht="18" customHeight="1">
      <c r="A450" s="44"/>
      <c r="B450" s="193"/>
      <c r="C450" s="193"/>
      <c r="D450" s="119" t="s">
        <v>99</v>
      </c>
      <c r="E450" s="116"/>
      <c r="F450" s="119" t="s">
        <v>99</v>
      </c>
      <c r="G450" s="116"/>
      <c r="H450" s="119" t="s">
        <v>99</v>
      </c>
      <c r="I450" s="116"/>
      <c r="J450" s="193"/>
      <c r="K450" s="97"/>
      <c r="L450" s="193"/>
      <c r="M450" s="193"/>
      <c r="N450" s="193"/>
    </row>
    <row r="451" spans="1:14" s="210" customFormat="1" ht="18" customHeight="1">
      <c r="A451" s="44">
        <v>2521</v>
      </c>
      <c r="B451" s="164" t="s">
        <v>305</v>
      </c>
      <c r="C451" s="39"/>
      <c r="D451" s="130"/>
      <c r="E451" s="130"/>
      <c r="F451" s="130"/>
      <c r="G451" s="130"/>
      <c r="H451" s="130">
        <f>D451-F451</f>
        <v>0</v>
      </c>
      <c r="I451" s="115"/>
      <c r="J451" s="169">
        <v>0</v>
      </c>
      <c r="K451" s="193"/>
      <c r="L451" s="193"/>
      <c r="M451" s="193"/>
      <c r="N451" s="193"/>
    </row>
    <row r="452" spans="1:14" s="210" customFormat="1" ht="18" customHeight="1">
      <c r="A452" s="44">
        <v>2522</v>
      </c>
      <c r="B452" s="164" t="s">
        <v>316</v>
      </c>
      <c r="C452" s="39"/>
      <c r="D452" s="130"/>
      <c r="E452" s="130"/>
      <c r="F452" s="130"/>
      <c r="G452" s="130"/>
      <c r="H452" s="130">
        <f>D452-F452</f>
        <v>0</v>
      </c>
      <c r="I452" s="115"/>
      <c r="J452" s="169">
        <v>0</v>
      </c>
      <c r="K452" s="193"/>
      <c r="L452" s="193"/>
      <c r="M452" s="193"/>
      <c r="N452" s="193"/>
    </row>
    <row r="453" spans="1:14" s="210" customFormat="1" ht="18" customHeight="1">
      <c r="A453" s="44">
        <v>2523</v>
      </c>
      <c r="B453" s="164" t="s">
        <v>307</v>
      </c>
      <c r="C453" s="39"/>
      <c r="D453" s="130"/>
      <c r="E453" s="130"/>
      <c r="F453" s="130"/>
      <c r="G453" s="130"/>
      <c r="H453" s="130">
        <f>D453-F453</f>
        <v>0</v>
      </c>
      <c r="I453" s="115"/>
      <c r="J453" s="169">
        <v>0</v>
      </c>
      <c r="K453" s="193"/>
      <c r="L453" s="193"/>
      <c r="M453" s="193"/>
      <c r="N453" s="193"/>
    </row>
    <row r="454" spans="1:14" s="210" customFormat="1" ht="18" customHeight="1">
      <c r="A454" s="44"/>
      <c r="B454" s="164"/>
      <c r="C454" s="39"/>
      <c r="D454" s="130"/>
      <c r="E454" s="130"/>
      <c r="F454" s="130"/>
      <c r="G454" s="130"/>
      <c r="H454" s="130"/>
      <c r="I454" s="115"/>
      <c r="J454" s="169"/>
      <c r="K454" s="193"/>
      <c r="L454" s="193"/>
      <c r="M454" s="193"/>
      <c r="N454" s="193"/>
    </row>
    <row r="455" spans="1:14" s="210" customFormat="1" ht="18" customHeight="1">
      <c r="A455" s="44"/>
      <c r="B455" s="164"/>
      <c r="C455" s="39"/>
      <c r="D455" s="130"/>
      <c r="E455" s="130"/>
      <c r="F455" s="130"/>
      <c r="G455" s="130"/>
      <c r="H455" s="130"/>
      <c r="I455" s="115"/>
      <c r="J455" s="169"/>
      <c r="K455" s="193"/>
      <c r="L455" s="193"/>
      <c r="M455" s="193"/>
      <c r="N455" s="193"/>
    </row>
    <row r="456" spans="1:14" s="210" customFormat="1" ht="18" customHeight="1">
      <c r="A456" s="44"/>
      <c r="B456" s="164"/>
      <c r="C456" s="39"/>
      <c r="D456" s="130"/>
      <c r="E456" s="130"/>
      <c r="F456" s="130"/>
      <c r="G456" s="130"/>
      <c r="H456" s="130"/>
      <c r="I456" s="115"/>
      <c r="J456" s="169"/>
      <c r="K456" s="193"/>
      <c r="L456" s="193"/>
      <c r="M456" s="193"/>
      <c r="N456" s="193"/>
    </row>
    <row r="457" spans="1:14" s="210" customFormat="1" ht="18" customHeight="1">
      <c r="A457" s="44"/>
      <c r="B457" s="39" t="s">
        <v>412</v>
      </c>
      <c r="C457" s="39"/>
      <c r="D457" s="130"/>
      <c r="E457" s="130"/>
      <c r="F457" s="130"/>
      <c r="G457" s="130"/>
      <c r="H457" s="130"/>
      <c r="I457" s="115"/>
      <c r="J457" s="169"/>
      <c r="K457" s="193"/>
      <c r="L457" s="193"/>
      <c r="M457" s="193"/>
      <c r="N457" s="193"/>
    </row>
    <row r="458" spans="1:14" s="210" customFormat="1" ht="18" customHeight="1">
      <c r="A458" s="44"/>
      <c r="B458" s="164"/>
      <c r="C458" s="39"/>
      <c r="D458" s="130"/>
      <c r="E458" s="130"/>
      <c r="F458" s="130"/>
      <c r="G458" s="130"/>
      <c r="H458" s="287">
        <v>1384</v>
      </c>
      <c r="I458" s="115"/>
      <c r="J458" s="287">
        <v>1383</v>
      </c>
      <c r="K458" s="193"/>
      <c r="L458" s="193"/>
      <c r="M458" s="193"/>
      <c r="N458" s="193"/>
    </row>
    <row r="459" spans="1:14" s="210" customFormat="1" ht="18" customHeight="1">
      <c r="A459" s="44"/>
      <c r="B459" s="164"/>
      <c r="C459" s="39"/>
      <c r="D459" s="130"/>
      <c r="E459" s="130"/>
      <c r="F459" s="130"/>
      <c r="G459" s="130"/>
      <c r="H459" s="288" t="s">
        <v>516</v>
      </c>
      <c r="I459" s="115"/>
      <c r="J459" s="169" t="s">
        <v>516</v>
      </c>
      <c r="K459" s="193"/>
      <c r="L459" s="193"/>
      <c r="M459" s="193"/>
      <c r="N459" s="193"/>
    </row>
    <row r="460" spans="1:14" s="210" customFormat="1" ht="18" customHeight="1">
      <c r="A460" s="44">
        <v>2531</v>
      </c>
      <c r="B460" s="164" t="s">
        <v>413</v>
      </c>
      <c r="C460" s="39"/>
      <c r="D460" s="130"/>
      <c r="E460" s="130"/>
      <c r="F460" s="130"/>
      <c r="G460" s="130"/>
      <c r="H460" s="130"/>
      <c r="I460" s="115"/>
      <c r="J460" s="169"/>
      <c r="K460" s="193"/>
      <c r="L460" s="193"/>
      <c r="M460" s="193"/>
      <c r="N460" s="193"/>
    </row>
    <row r="461" spans="1:14" s="210" customFormat="1" ht="18" customHeight="1">
      <c r="A461" s="44">
        <v>2532</v>
      </c>
      <c r="B461" s="164" t="s">
        <v>414</v>
      </c>
      <c r="C461" s="39"/>
      <c r="D461" s="130"/>
      <c r="E461" s="130"/>
      <c r="F461" s="130"/>
      <c r="G461" s="130"/>
      <c r="H461" s="130"/>
      <c r="I461" s="115"/>
      <c r="J461" s="169"/>
      <c r="K461" s="193"/>
      <c r="L461" s="193"/>
      <c r="M461" s="193"/>
      <c r="N461" s="193"/>
    </row>
    <row r="462" spans="1:14" s="210" customFormat="1" ht="18" customHeight="1">
      <c r="A462" s="44">
        <v>2533</v>
      </c>
      <c r="B462" s="164" t="s">
        <v>415</v>
      </c>
      <c r="C462" s="39"/>
      <c r="D462" s="130"/>
      <c r="E462" s="130"/>
      <c r="F462" s="130"/>
      <c r="G462" s="130"/>
      <c r="H462" s="130"/>
      <c r="I462" s="115"/>
      <c r="J462" s="169"/>
      <c r="K462" s="193"/>
      <c r="L462" s="193"/>
      <c r="M462" s="193"/>
      <c r="N462" s="193"/>
    </row>
    <row r="463" spans="1:14" s="210" customFormat="1" ht="18" customHeight="1" thickBot="1">
      <c r="A463" s="44"/>
      <c r="B463" s="164"/>
      <c r="C463" s="39"/>
      <c r="D463" s="130"/>
      <c r="E463" s="130"/>
      <c r="F463" s="130"/>
      <c r="G463" s="130"/>
      <c r="H463" s="123"/>
      <c r="I463" s="183"/>
      <c r="J463" s="289"/>
      <c r="K463" s="193"/>
      <c r="L463" s="193"/>
      <c r="M463" s="193"/>
      <c r="N463" s="193"/>
    </row>
    <row r="464" spans="1:14" s="210" customFormat="1" ht="18" customHeight="1" thickTop="1">
      <c r="A464" s="44"/>
      <c r="B464" s="164"/>
      <c r="C464" s="39"/>
      <c r="D464" s="130"/>
      <c r="E464" s="130"/>
      <c r="F464" s="130"/>
      <c r="G464" s="130"/>
      <c r="H464" s="130"/>
      <c r="I464" s="115"/>
      <c r="J464" s="169"/>
      <c r="K464" s="193"/>
      <c r="L464" s="193"/>
      <c r="M464" s="193"/>
      <c r="N464" s="193"/>
    </row>
    <row r="465" spans="1:14" s="210" customFormat="1" ht="18" customHeight="1">
      <c r="A465" s="44"/>
      <c r="B465" s="164"/>
      <c r="C465" s="39"/>
      <c r="D465" s="130"/>
      <c r="E465" s="130"/>
      <c r="F465" s="130"/>
      <c r="G465" s="130"/>
      <c r="H465" s="130"/>
      <c r="I465" s="115"/>
      <c r="J465" s="169"/>
      <c r="K465" s="193"/>
      <c r="L465" s="193"/>
      <c r="M465" s="193"/>
      <c r="N465" s="193"/>
    </row>
    <row r="466" spans="1:14" s="210" customFormat="1" ht="18" customHeight="1">
      <c r="A466" s="44"/>
      <c r="B466" s="164"/>
      <c r="C466" s="39"/>
      <c r="D466" s="130"/>
      <c r="E466" s="130"/>
      <c r="F466" s="130"/>
      <c r="G466" s="130"/>
      <c r="H466" s="130"/>
      <c r="I466" s="115"/>
      <c r="J466" s="169"/>
      <c r="K466" s="193"/>
      <c r="L466" s="193"/>
      <c r="M466" s="193"/>
      <c r="N466" s="193"/>
    </row>
    <row r="467" spans="1:14" s="210" customFormat="1" ht="19.5" customHeight="1">
      <c r="A467" s="44"/>
      <c r="B467" s="269" t="s">
        <v>417</v>
      </c>
      <c r="C467" s="14"/>
      <c r="D467" s="14"/>
      <c r="E467" s="14"/>
      <c r="F467" s="14"/>
      <c r="G467" s="14"/>
      <c r="H467" s="14"/>
      <c r="I467" s="14"/>
      <c r="J467" s="14"/>
      <c r="K467" s="193"/>
      <c r="L467" s="193"/>
      <c r="M467" s="193"/>
      <c r="N467" s="193"/>
    </row>
    <row r="468" spans="1:14" s="210" customFormat="1" ht="19.5" customHeight="1">
      <c r="A468" s="44"/>
      <c r="B468" s="39" t="s">
        <v>416</v>
      </c>
      <c r="C468" s="39"/>
      <c r="D468" s="39"/>
      <c r="E468" s="39"/>
      <c r="F468" s="39"/>
      <c r="G468" s="39"/>
      <c r="H468" s="39"/>
      <c r="I468" s="39"/>
      <c r="J468" s="39"/>
      <c r="K468" s="193"/>
      <c r="L468" s="193"/>
      <c r="M468" s="193"/>
      <c r="N468" s="193"/>
    </row>
    <row r="469" spans="1:14" s="210" customFormat="1" ht="19.5" customHeight="1">
      <c r="A469" s="44"/>
      <c r="B469" s="193"/>
      <c r="C469" s="193"/>
      <c r="D469" s="117"/>
      <c r="E469" s="117"/>
      <c r="F469" s="117"/>
      <c r="G469" s="117"/>
      <c r="H469" s="118" t="s">
        <v>570</v>
      </c>
      <c r="I469" s="117"/>
      <c r="J469" s="118" t="s">
        <v>494</v>
      </c>
      <c r="K469" s="14"/>
      <c r="L469" s="193"/>
      <c r="M469" s="193"/>
      <c r="N469" s="193"/>
    </row>
    <row r="470" spans="1:14" s="210" customFormat="1" ht="19.5" customHeight="1">
      <c r="A470" s="44"/>
      <c r="B470" s="193"/>
      <c r="C470" s="193"/>
      <c r="D470" s="116"/>
      <c r="E470" s="116"/>
      <c r="F470" s="116"/>
      <c r="G470" s="116"/>
      <c r="H470" s="119" t="s">
        <v>99</v>
      </c>
      <c r="I470" s="116"/>
      <c r="J470" s="119" t="s">
        <v>99</v>
      </c>
      <c r="K470" s="39"/>
      <c r="L470" s="193"/>
      <c r="M470" s="193"/>
      <c r="N470" s="193"/>
    </row>
    <row r="471" spans="1:14" s="210" customFormat="1" ht="19.5" customHeight="1">
      <c r="A471" s="44">
        <v>261</v>
      </c>
      <c r="B471" s="39" t="s">
        <v>318</v>
      </c>
      <c r="C471" s="39"/>
      <c r="D471" s="108"/>
      <c r="E471" s="108"/>
      <c r="F471" s="108"/>
      <c r="G471" s="108"/>
      <c r="H471" s="379">
        <f>SUMIF('تراز آزمایشی'!$H$3:$H$1000,A471,'تراز آزمایشی'!$K$3:$K$1000)</f>
        <v>0</v>
      </c>
      <c r="I471" s="130"/>
      <c r="J471" s="379"/>
      <c r="K471" s="193"/>
      <c r="L471" s="193"/>
      <c r="M471" s="193"/>
      <c r="N471" s="193"/>
    </row>
    <row r="472" spans="1:14" s="210" customFormat="1" ht="19.5" customHeight="1">
      <c r="A472" s="44">
        <v>262</v>
      </c>
      <c r="B472" s="39" t="s">
        <v>418</v>
      </c>
      <c r="C472" s="39"/>
      <c r="D472" s="108"/>
      <c r="E472" s="108"/>
      <c r="F472" s="108"/>
      <c r="G472" s="108"/>
      <c r="H472" s="379">
        <f>D519</f>
        <v>0</v>
      </c>
      <c r="I472" s="130"/>
      <c r="J472" s="379"/>
      <c r="K472" s="193"/>
      <c r="L472" s="193"/>
      <c r="M472" s="193"/>
      <c r="N472" s="193"/>
    </row>
    <row r="473" spans="1:14" s="210" customFormat="1" ht="19.5" customHeight="1">
      <c r="A473" s="44">
        <v>263</v>
      </c>
      <c r="B473" s="39" t="s">
        <v>419</v>
      </c>
      <c r="C473" s="39"/>
      <c r="D473" s="108"/>
      <c r="E473" s="108"/>
      <c r="F473" s="108"/>
      <c r="G473" s="108"/>
      <c r="H473" s="379">
        <f>H519</f>
        <v>0</v>
      </c>
      <c r="I473" s="130"/>
      <c r="J473" s="379"/>
      <c r="K473" s="193"/>
      <c r="L473" s="193"/>
      <c r="M473" s="193"/>
      <c r="N473" s="193"/>
    </row>
    <row r="474" spans="1:14" s="210" customFormat="1" ht="19.5" customHeight="1">
      <c r="A474" s="44"/>
      <c r="B474" s="39" t="s">
        <v>420</v>
      </c>
      <c r="C474" s="39"/>
      <c r="D474" s="108"/>
      <c r="E474" s="108"/>
      <c r="F474" s="108"/>
      <c r="G474" s="108"/>
      <c r="H474" s="379">
        <f>-SUMIF('تراز آزمایشی'!$H$3:$H$1000,A474,'تراز آزمایشی'!$K$3:$K$1000)</f>
        <v>0</v>
      </c>
      <c r="I474" s="130"/>
      <c r="J474" s="379"/>
      <c r="K474" s="193"/>
      <c r="L474" s="193"/>
      <c r="M474" s="193"/>
      <c r="N474" s="193"/>
    </row>
    <row r="475" spans="1:14" s="210" customFormat="1" ht="19.5" customHeight="1">
      <c r="A475" s="44"/>
      <c r="B475" s="39" t="s">
        <v>421</v>
      </c>
      <c r="C475" s="39"/>
      <c r="D475" s="108"/>
      <c r="E475" s="108"/>
      <c r="F475" s="108"/>
      <c r="G475" s="108"/>
      <c r="H475" s="380">
        <f>SUM(H471:H474)</f>
        <v>0</v>
      </c>
      <c r="I475" s="130"/>
      <c r="J475" s="380">
        <f>SUM(J471:J474)</f>
        <v>0</v>
      </c>
      <c r="K475" s="193"/>
      <c r="L475" s="193"/>
      <c r="M475" s="193"/>
      <c r="N475" s="193"/>
    </row>
    <row r="476" spans="1:14" s="210" customFormat="1" ht="19.5" customHeight="1">
      <c r="A476" s="44"/>
      <c r="B476" s="39" t="s">
        <v>422</v>
      </c>
      <c r="C476" s="39"/>
      <c r="D476" s="108"/>
      <c r="E476" s="108"/>
      <c r="F476" s="108"/>
      <c r="G476" s="108"/>
      <c r="H476" s="381">
        <f>J144-H144</f>
        <v>0</v>
      </c>
      <c r="I476" s="130"/>
      <c r="J476" s="379"/>
      <c r="K476" s="193"/>
      <c r="L476" s="193"/>
      <c r="M476" s="193"/>
      <c r="N476" s="193"/>
    </row>
    <row r="477" spans="1:14" s="210" customFormat="1" ht="19.5" customHeight="1">
      <c r="A477" s="44"/>
      <c r="B477" s="39" t="s">
        <v>319</v>
      </c>
      <c r="C477" s="39"/>
      <c r="D477" s="108"/>
      <c r="E477" s="108"/>
      <c r="F477" s="108"/>
      <c r="G477" s="108"/>
      <c r="H477" s="382">
        <f>-SUMIF('تراز آزمایشی'!$H$3:$H$1000,A477,'تراز آزمایشی'!$K$3:$K$1000)</f>
        <v>0</v>
      </c>
      <c r="I477" s="130"/>
      <c r="J477" s="379"/>
      <c r="K477" s="193"/>
      <c r="L477" s="193"/>
      <c r="M477" s="193"/>
      <c r="N477" s="193"/>
    </row>
    <row r="478" spans="1:14" s="210" customFormat="1" ht="19.5" customHeight="1">
      <c r="A478" s="44"/>
      <c r="B478" s="39" t="s">
        <v>320</v>
      </c>
      <c r="C478" s="39"/>
      <c r="D478" s="108"/>
      <c r="E478" s="108"/>
      <c r="F478" s="108"/>
      <c r="G478" s="108"/>
      <c r="H478" s="379">
        <f>SUM(H475:H477)</f>
        <v>0</v>
      </c>
      <c r="I478" s="130"/>
      <c r="J478" s="380">
        <f>SUM(J475:J477)</f>
        <v>0</v>
      </c>
      <c r="K478" s="193"/>
      <c r="L478" s="193"/>
      <c r="M478" s="193"/>
      <c r="N478" s="193"/>
    </row>
    <row r="479" spans="1:14" s="210" customFormat="1" ht="19.5" customHeight="1">
      <c r="A479" s="44"/>
      <c r="B479" s="39" t="s">
        <v>440</v>
      </c>
      <c r="C479" s="39"/>
      <c r="D479" s="105"/>
      <c r="E479" s="105"/>
      <c r="F479" s="105"/>
      <c r="G479" s="105"/>
      <c r="H479" s="382">
        <f>J143-H143</f>
        <v>0</v>
      </c>
      <c r="I479" s="140"/>
      <c r="J479" s="382"/>
      <c r="K479" s="193"/>
      <c r="L479" s="193"/>
      <c r="M479" s="193"/>
      <c r="N479" s="193"/>
    </row>
    <row r="480" spans="1:14" s="210" customFormat="1" ht="19.5" customHeight="1">
      <c r="A480" s="44"/>
      <c r="B480" s="39" t="s">
        <v>321</v>
      </c>
      <c r="C480" s="39"/>
      <c r="D480" s="105"/>
      <c r="E480" s="105"/>
      <c r="F480" s="105"/>
      <c r="G480" s="105"/>
      <c r="H480" s="379">
        <f>SUM(H478:H479)</f>
        <v>0</v>
      </c>
      <c r="I480" s="140"/>
      <c r="J480" s="381">
        <f>SUM(J478:J479)</f>
        <v>0</v>
      </c>
      <c r="K480" s="193"/>
      <c r="L480" s="193"/>
      <c r="M480" s="193"/>
      <c r="N480" s="193"/>
    </row>
    <row r="481" spans="1:14" s="210" customFormat="1" ht="19.5" customHeight="1">
      <c r="A481" s="44">
        <v>266</v>
      </c>
      <c r="B481" s="39" t="s">
        <v>563</v>
      </c>
      <c r="C481" s="193"/>
      <c r="D481" s="143"/>
      <c r="E481" s="143"/>
      <c r="F481" s="143"/>
      <c r="G481" s="143"/>
      <c r="H481" s="382">
        <f>SUMIF('تراز آزمایشی'!$H$3:$H$1000,A481,'تراز آزمایشی'!$K$3:$K$1000)</f>
        <v>0</v>
      </c>
      <c r="I481" s="141"/>
      <c r="J481" s="381"/>
      <c r="K481" s="193"/>
      <c r="L481" s="193"/>
      <c r="M481" s="193"/>
      <c r="N481" s="193"/>
    </row>
    <row r="482" spans="1:14" s="210" customFormat="1" ht="19.5" customHeight="1" thickBot="1">
      <c r="A482" s="44">
        <v>26</v>
      </c>
      <c r="B482" s="39"/>
      <c r="C482" s="193"/>
      <c r="D482" s="143"/>
      <c r="E482" s="143"/>
      <c r="F482" s="143"/>
      <c r="G482" s="143"/>
      <c r="H482" s="474">
        <f>SUM(H480:H481)</f>
        <v>0</v>
      </c>
      <c r="I482" s="141"/>
      <c r="J482" s="383">
        <f>SUM(J480:J481)</f>
        <v>0</v>
      </c>
      <c r="K482" s="193"/>
      <c r="L482" s="193"/>
      <c r="M482" s="193"/>
      <c r="N482" s="193"/>
    </row>
    <row r="483" spans="1:14" s="210" customFormat="1" ht="19.5" customHeight="1" thickTop="1">
      <c r="A483" s="44"/>
      <c r="B483" s="39"/>
      <c r="C483" s="193"/>
      <c r="D483" s="143"/>
      <c r="E483" s="143"/>
      <c r="F483" s="143"/>
      <c r="G483" s="143"/>
      <c r="H483" s="137"/>
      <c r="I483" s="141"/>
      <c r="J483" s="137"/>
      <c r="K483" s="193"/>
      <c r="L483" s="193"/>
      <c r="M483" s="193"/>
      <c r="N483" s="193"/>
    </row>
    <row r="484" spans="1:14" s="210" customFormat="1" ht="19.5" customHeight="1">
      <c r="A484" s="44"/>
      <c r="B484" s="39"/>
      <c r="C484" s="193"/>
      <c r="D484" s="143"/>
      <c r="E484" s="143"/>
      <c r="F484" s="143"/>
      <c r="G484" s="143"/>
      <c r="H484" s="137"/>
      <c r="I484" s="141"/>
      <c r="J484" s="137"/>
      <c r="K484" s="193"/>
      <c r="L484" s="193"/>
      <c r="M484" s="193"/>
      <c r="N484" s="193"/>
    </row>
    <row r="485" spans="1:14" s="210" customFormat="1" ht="19.5" customHeight="1">
      <c r="A485" s="44"/>
      <c r="B485" s="39"/>
      <c r="C485" s="193"/>
      <c r="D485" s="143"/>
      <c r="E485" s="143"/>
      <c r="F485" s="143"/>
      <c r="G485" s="143"/>
      <c r="H485" s="137"/>
      <c r="I485" s="141"/>
      <c r="J485" s="137"/>
      <c r="K485" s="193"/>
      <c r="L485" s="193"/>
      <c r="M485" s="193"/>
      <c r="N485" s="193"/>
    </row>
    <row r="486" spans="1:14" s="210" customFormat="1" ht="30" customHeight="1">
      <c r="A486" s="44"/>
      <c r="B486" s="531" t="s">
        <v>423</v>
      </c>
      <c r="C486" s="531"/>
      <c r="D486" s="531"/>
      <c r="E486" s="531"/>
      <c r="F486" s="531"/>
      <c r="G486" s="531"/>
      <c r="H486" s="531"/>
      <c r="I486" s="531"/>
      <c r="J486" s="531"/>
      <c r="K486" s="531"/>
      <c r="L486" s="193"/>
      <c r="M486" s="193"/>
      <c r="N486" s="193"/>
    </row>
    <row r="487" spans="1:14" s="210" customFormat="1" ht="19.5" customHeight="1">
      <c r="A487" s="44"/>
      <c r="B487" s="39"/>
      <c r="C487" s="39"/>
      <c r="D487" s="39"/>
      <c r="E487" s="39"/>
      <c r="G487" s="113"/>
      <c r="H487" s="113" t="s">
        <v>570</v>
      </c>
      <c r="I487" s="39"/>
      <c r="J487" s="113" t="s">
        <v>494</v>
      </c>
      <c r="K487" s="193"/>
      <c r="L487" s="193"/>
      <c r="M487" s="193"/>
      <c r="N487" s="193"/>
    </row>
    <row r="488" spans="1:14" s="210" customFormat="1" ht="19.5" customHeight="1">
      <c r="A488" s="44"/>
      <c r="B488" s="39"/>
      <c r="C488" s="39"/>
      <c r="D488" s="39"/>
      <c r="E488" s="39"/>
      <c r="G488" s="114"/>
      <c r="H488" s="114" t="s">
        <v>283</v>
      </c>
      <c r="I488" s="39"/>
      <c r="J488" s="114" t="s">
        <v>283</v>
      </c>
      <c r="K488" s="39"/>
      <c r="L488" s="193"/>
      <c r="M488" s="193"/>
      <c r="N488" s="193"/>
    </row>
    <row r="489" spans="1:14" s="210" customFormat="1" ht="19.5" customHeight="1">
      <c r="A489" s="44"/>
      <c r="B489" s="113" t="s">
        <v>322</v>
      </c>
      <c r="C489" s="145"/>
      <c r="D489" s="113" t="s">
        <v>323</v>
      </c>
      <c r="E489" s="39"/>
      <c r="F489" s="113" t="s">
        <v>324</v>
      </c>
      <c r="G489" s="39"/>
      <c r="H489" s="39"/>
      <c r="I489" s="39"/>
      <c r="J489" s="39"/>
      <c r="K489" s="39"/>
      <c r="L489" s="193"/>
      <c r="M489" s="193"/>
      <c r="N489" s="193"/>
    </row>
    <row r="490" spans="1:14" s="210" customFormat="1" ht="19.5" customHeight="1">
      <c r="A490" s="44"/>
      <c r="B490" s="39"/>
      <c r="C490" s="39"/>
      <c r="D490" s="39" t="s">
        <v>325</v>
      </c>
      <c r="E490" s="39"/>
      <c r="F490" s="39" t="s">
        <v>293</v>
      </c>
      <c r="G490" s="39"/>
      <c r="H490" s="39"/>
      <c r="I490" s="39"/>
      <c r="J490" s="39"/>
      <c r="K490" s="39"/>
      <c r="L490" s="193"/>
      <c r="M490" s="193"/>
      <c r="N490" s="193"/>
    </row>
    <row r="491" spans="1:14" s="210" customFormat="1" ht="19.5" customHeight="1">
      <c r="A491" s="44"/>
      <c r="B491" s="39"/>
      <c r="C491" s="39"/>
      <c r="D491" s="39" t="s">
        <v>326</v>
      </c>
      <c r="E491" s="39"/>
      <c r="F491" s="39" t="s">
        <v>293</v>
      </c>
      <c r="G491" s="39"/>
      <c r="H491" s="39"/>
      <c r="I491" s="39"/>
      <c r="J491" s="39"/>
      <c r="K491" s="39"/>
      <c r="L491" s="193"/>
      <c r="M491" s="193"/>
      <c r="N491" s="193"/>
    </row>
    <row r="492" spans="1:14" s="210" customFormat="1" ht="19.5" customHeight="1">
      <c r="A492" s="44"/>
      <c r="B492" s="39"/>
      <c r="C492" s="39"/>
      <c r="D492" s="39" t="s">
        <v>327</v>
      </c>
      <c r="E492" s="39"/>
      <c r="F492" s="39" t="s">
        <v>293</v>
      </c>
      <c r="G492" s="39"/>
      <c r="H492" s="39"/>
      <c r="I492" s="39"/>
      <c r="J492" s="39"/>
      <c r="K492" s="39"/>
      <c r="L492" s="193"/>
      <c r="M492" s="193"/>
      <c r="N492" s="193"/>
    </row>
    <row r="493" spans="1:14" s="210" customFormat="1" ht="19.5" customHeight="1">
      <c r="A493" s="44"/>
      <c r="B493" s="39"/>
      <c r="C493" s="39"/>
      <c r="D493" s="39" t="s">
        <v>327</v>
      </c>
      <c r="E493" s="39"/>
      <c r="F493" s="39" t="s">
        <v>293</v>
      </c>
      <c r="G493" s="39"/>
      <c r="H493" s="39"/>
      <c r="I493" s="39"/>
      <c r="J493" s="39"/>
      <c r="K493" s="39"/>
      <c r="L493" s="193"/>
      <c r="M493" s="193"/>
      <c r="N493" s="193"/>
    </row>
    <row r="494" spans="1:14" s="210" customFormat="1" ht="19.5" customHeight="1">
      <c r="A494" s="44"/>
      <c r="B494" s="39" t="s">
        <v>328</v>
      </c>
      <c r="C494" s="39"/>
      <c r="D494" s="39"/>
      <c r="E494" s="39"/>
      <c r="F494" s="39"/>
      <c r="G494" s="39"/>
      <c r="H494" s="39"/>
      <c r="I494" s="39"/>
      <c r="J494" s="39"/>
      <c r="K494" s="39"/>
      <c r="L494" s="193"/>
      <c r="M494" s="193"/>
      <c r="N494" s="193"/>
    </row>
    <row r="495" spans="1:14" s="210" customFormat="1" ht="19.5" customHeight="1">
      <c r="A495" s="44"/>
      <c r="B495" s="170"/>
      <c r="C495" s="170"/>
      <c r="D495" s="193"/>
      <c r="E495" s="193"/>
      <c r="F495" s="193"/>
      <c r="G495" s="193"/>
      <c r="H495" s="193"/>
      <c r="I495" s="193"/>
      <c r="J495" s="193"/>
      <c r="K495" s="148"/>
      <c r="L495" s="193"/>
      <c r="M495" s="193"/>
      <c r="N495" s="193"/>
    </row>
    <row r="496" spans="1:14" s="210" customFormat="1" ht="19.5" customHeight="1">
      <c r="A496" s="44"/>
      <c r="B496" s="170"/>
      <c r="C496" s="170"/>
      <c r="D496" s="193"/>
      <c r="E496" s="193"/>
      <c r="F496" s="193"/>
      <c r="G496" s="193"/>
      <c r="H496" s="193"/>
      <c r="I496" s="193"/>
      <c r="J496" s="193"/>
      <c r="K496" s="148"/>
      <c r="L496" s="193"/>
      <c r="M496" s="193"/>
      <c r="N496" s="193"/>
    </row>
    <row r="497" spans="1:14" s="210" customFormat="1" ht="19.5" customHeight="1">
      <c r="A497" s="44"/>
      <c r="B497" s="170"/>
      <c r="C497" s="170"/>
      <c r="D497" s="193"/>
      <c r="E497" s="193"/>
      <c r="F497" s="193"/>
      <c r="G497" s="193"/>
      <c r="H497" s="193"/>
      <c r="I497" s="193"/>
      <c r="J497" s="193"/>
      <c r="K497" s="148"/>
      <c r="L497" s="193"/>
      <c r="M497" s="193"/>
      <c r="N497" s="193"/>
    </row>
    <row r="498" spans="1:14" s="210" customFormat="1" ht="19.5" customHeight="1">
      <c r="A498" s="44"/>
      <c r="B498" s="170"/>
      <c r="C498" s="170"/>
      <c r="D498" s="193"/>
      <c r="E498" s="193"/>
      <c r="F498" s="193"/>
      <c r="G498" s="193"/>
      <c r="H498" s="193"/>
      <c r="I498" s="193"/>
      <c r="J498" s="193"/>
      <c r="K498" s="148"/>
      <c r="L498" s="193"/>
      <c r="M498" s="193"/>
      <c r="N498" s="193"/>
    </row>
    <row r="499" spans="1:14" s="210" customFormat="1" ht="19.5" customHeight="1">
      <c r="A499" s="44"/>
      <c r="B499" s="170"/>
      <c r="C499" s="170"/>
      <c r="D499" s="193"/>
      <c r="E499" s="193"/>
      <c r="F499" s="193"/>
      <c r="G499" s="193"/>
      <c r="H499" s="193"/>
      <c r="I499" s="193"/>
      <c r="J499" s="193"/>
      <c r="K499" s="148"/>
      <c r="L499" s="193"/>
      <c r="M499" s="193"/>
      <c r="N499" s="193"/>
    </row>
    <row r="500" spans="1:14" s="210" customFormat="1" ht="19.5" customHeight="1">
      <c r="A500" s="44"/>
      <c r="B500" s="170"/>
      <c r="C500" s="170"/>
      <c r="D500" s="193"/>
      <c r="E500" s="193"/>
      <c r="F500" s="193"/>
      <c r="G500" s="193"/>
      <c r="H500" s="193"/>
      <c r="I500" s="193"/>
      <c r="J500" s="193"/>
      <c r="K500" s="148"/>
      <c r="L500" s="193"/>
      <c r="M500" s="193"/>
      <c r="N500" s="193"/>
    </row>
    <row r="501" spans="1:14" s="210" customFormat="1" ht="19.5" customHeight="1">
      <c r="A501" s="44"/>
      <c r="B501" s="170"/>
      <c r="C501" s="170"/>
      <c r="D501" s="193"/>
      <c r="E501" s="193"/>
      <c r="F501" s="193"/>
      <c r="G501" s="193"/>
      <c r="H501" s="193"/>
      <c r="I501" s="193"/>
      <c r="J501" s="193"/>
      <c r="K501" s="148"/>
      <c r="L501" s="193"/>
      <c r="M501" s="193"/>
      <c r="N501" s="193"/>
    </row>
    <row r="502" spans="1:14" s="210" customFormat="1" ht="19.5" customHeight="1">
      <c r="A502" s="44"/>
      <c r="B502" s="170"/>
      <c r="C502" s="170"/>
      <c r="D502" s="193"/>
      <c r="E502" s="193"/>
      <c r="F502" s="193"/>
      <c r="G502" s="193"/>
      <c r="H502" s="193"/>
      <c r="I502" s="193"/>
      <c r="J502" s="193"/>
      <c r="K502" s="148"/>
      <c r="L502" s="193"/>
      <c r="M502" s="193"/>
      <c r="N502" s="193"/>
    </row>
    <row r="503" spans="1:14" s="210" customFormat="1" ht="19.5" customHeight="1">
      <c r="A503" s="44"/>
      <c r="B503" s="170"/>
      <c r="C503" s="170"/>
      <c r="D503" s="193"/>
      <c r="E503" s="193"/>
      <c r="F503" s="193"/>
      <c r="G503" s="193"/>
      <c r="H503" s="193"/>
      <c r="I503" s="193"/>
      <c r="J503" s="193"/>
      <c r="K503" s="148"/>
      <c r="L503" s="193"/>
      <c r="M503" s="193"/>
      <c r="N503" s="193"/>
    </row>
    <row r="504" spans="1:14" s="210" customFormat="1" ht="24.75" customHeight="1">
      <c r="A504" s="44"/>
      <c r="B504" s="170"/>
      <c r="C504" s="170"/>
      <c r="D504" s="193"/>
      <c r="E504" s="193"/>
      <c r="F504" s="193"/>
      <c r="G504" s="193"/>
      <c r="H504" s="193"/>
      <c r="I504" s="193"/>
      <c r="J504" s="193"/>
      <c r="K504" s="148"/>
      <c r="L504" s="193"/>
      <c r="M504" s="193"/>
      <c r="N504" s="193"/>
    </row>
    <row r="505" spans="1:14" s="210" customFormat="1" ht="19.5" customHeight="1">
      <c r="A505" s="44"/>
      <c r="B505" s="39" t="s">
        <v>424</v>
      </c>
      <c r="C505" s="14"/>
      <c r="D505" s="14"/>
      <c r="E505" s="14"/>
      <c r="F505" s="14"/>
      <c r="G505" s="14"/>
      <c r="H505" s="14"/>
      <c r="I505" s="14"/>
      <c r="J505" s="14"/>
      <c r="K505" s="193"/>
      <c r="L505" s="193"/>
      <c r="M505" s="193"/>
      <c r="N505" s="193"/>
    </row>
    <row r="506" spans="1:14" s="210" customFormat="1" ht="19.5" customHeight="1">
      <c r="A506" s="44"/>
      <c r="B506" s="39"/>
      <c r="C506" s="39"/>
      <c r="D506" s="501" t="s">
        <v>329</v>
      </c>
      <c r="E506" s="501"/>
      <c r="F506" s="501"/>
      <c r="H506" s="501" t="s">
        <v>330</v>
      </c>
      <c r="I506" s="540"/>
      <c r="J506" s="501"/>
      <c r="K506" s="193"/>
      <c r="L506" s="193"/>
      <c r="M506" s="193"/>
      <c r="N506" s="193"/>
    </row>
    <row r="507" spans="1:14" s="210" customFormat="1" ht="19.5" customHeight="1">
      <c r="A507" s="44"/>
      <c r="B507" s="193"/>
      <c r="C507" s="193"/>
      <c r="D507" s="118" t="s">
        <v>570</v>
      </c>
      <c r="E507" s="267"/>
      <c r="F507" s="118" t="s">
        <v>494</v>
      </c>
      <c r="H507" s="118" t="s">
        <v>570</v>
      </c>
      <c r="I507" s="177"/>
      <c r="J507" s="118" t="s">
        <v>494</v>
      </c>
      <c r="K507" s="14"/>
      <c r="L507" s="193"/>
      <c r="M507" s="193"/>
      <c r="N507" s="193"/>
    </row>
    <row r="508" spans="1:14" s="210" customFormat="1" ht="19.5" customHeight="1">
      <c r="A508" s="44"/>
      <c r="B508" s="193"/>
      <c r="C508" s="193"/>
      <c r="D508" s="119" t="s">
        <v>99</v>
      </c>
      <c r="E508" s="267"/>
      <c r="F508" s="119" t="s">
        <v>99</v>
      </c>
      <c r="H508" s="119" t="s">
        <v>99</v>
      </c>
      <c r="I508" s="178"/>
      <c r="J508" s="119" t="s">
        <v>99</v>
      </c>
      <c r="K508" s="39"/>
      <c r="L508" s="193"/>
      <c r="M508" s="193"/>
      <c r="N508" s="193"/>
    </row>
    <row r="509" spans="1:14" s="210" customFormat="1" ht="19.5" customHeight="1">
      <c r="A509" s="339">
        <v>2621</v>
      </c>
      <c r="B509" s="39" t="s">
        <v>331</v>
      </c>
      <c r="C509" s="39"/>
      <c r="D509" s="115">
        <f>SUMIF('تراز آزمایشی'!$H$3:$H$1000,A509,'تراز آزمایشی'!$K$3:$K$1000)</f>
        <v>0</v>
      </c>
      <c r="E509" s="267"/>
      <c r="F509" s="115"/>
      <c r="G509" s="335">
        <v>2631</v>
      </c>
      <c r="H509" s="115">
        <f>SUMIF('تراز آزمایشی'!$H$3:$H$1000,G509,'تراز آزمایشی'!$K$3:$K$1000)</f>
        <v>0</v>
      </c>
      <c r="I509" s="130"/>
      <c r="J509" s="130"/>
      <c r="K509" s="193"/>
      <c r="L509" s="193"/>
      <c r="M509" s="193"/>
      <c r="N509" s="193"/>
    </row>
    <row r="510" spans="1:14" s="210" customFormat="1" ht="19.5" customHeight="1">
      <c r="A510" s="339">
        <v>2622</v>
      </c>
      <c r="B510" s="39" t="s">
        <v>332</v>
      </c>
      <c r="C510" s="39"/>
      <c r="D510" s="115">
        <f>SUMIF('تراز آزمایشی'!$H$3:$H$1000,A510,'تراز آزمایشی'!$K$3:$K$1000)</f>
        <v>0</v>
      </c>
      <c r="E510" s="267"/>
      <c r="F510" s="115"/>
      <c r="G510" s="335">
        <v>2632</v>
      </c>
      <c r="H510" s="115">
        <f>SUMIF('تراز آزمایشی'!$H$3:$H$1000,G510,'تراز آزمایشی'!$K$3:$K$1000)</f>
        <v>0</v>
      </c>
      <c r="I510" s="130"/>
      <c r="J510" s="130"/>
      <c r="K510" s="193"/>
      <c r="L510" s="193"/>
      <c r="M510" s="193"/>
      <c r="N510" s="193"/>
    </row>
    <row r="511" spans="1:14" s="210" customFormat="1" ht="19.5" customHeight="1">
      <c r="A511" s="339">
        <v>2623</v>
      </c>
      <c r="B511" s="39" t="s">
        <v>333</v>
      </c>
      <c r="C511" s="39"/>
      <c r="D511" s="115">
        <f>SUMIF('تراز آزمایشی'!$H$3:$H$1000,A511,'تراز آزمایشی'!$K$3:$K$1000)</f>
        <v>0</v>
      </c>
      <c r="E511" s="267"/>
      <c r="F511" s="115"/>
      <c r="G511" s="335">
        <v>2633</v>
      </c>
      <c r="H511" s="115">
        <f>SUMIF('تراز آزمایشی'!$H$3:$H$1000,G511,'تراز آزمایشی'!$K$3:$K$1000)</f>
        <v>0</v>
      </c>
      <c r="I511" s="130"/>
      <c r="J511" s="130"/>
      <c r="K511" s="193"/>
      <c r="L511" s="193"/>
      <c r="M511" s="193"/>
      <c r="N511" s="193"/>
    </row>
    <row r="512" spans="1:14" s="210" customFormat="1" ht="19.5" customHeight="1">
      <c r="A512" s="339">
        <v>2624</v>
      </c>
      <c r="B512" s="39" t="s">
        <v>334</v>
      </c>
      <c r="C512" s="39"/>
      <c r="D512" s="115">
        <f>SUMIF('تراز آزمایشی'!$H$3:$H$1000,A512,'تراز آزمایشی'!$K$3:$K$1000)</f>
        <v>0</v>
      </c>
      <c r="E512" s="267"/>
      <c r="F512" s="115"/>
      <c r="G512" s="335">
        <v>2634</v>
      </c>
      <c r="H512" s="115">
        <f>SUMIF('تراز آزمایشی'!$H$3:$H$1000,G512,'تراز آزمایشی'!$K$3:$K$1000)</f>
        <v>0</v>
      </c>
      <c r="I512" s="130"/>
      <c r="J512" s="137"/>
      <c r="K512" s="193"/>
      <c r="L512" s="193"/>
      <c r="M512" s="193"/>
      <c r="N512" s="193"/>
    </row>
    <row r="513" spans="1:14" s="210" customFormat="1" ht="19.5" customHeight="1">
      <c r="A513" s="339">
        <v>2625</v>
      </c>
      <c r="B513" s="39" t="s">
        <v>335</v>
      </c>
      <c r="C513" s="39"/>
      <c r="D513" s="115">
        <f>SUMIF('تراز آزمایشی'!$H$3:$H$1000,A513,'تراز آزمایشی'!$K$3:$K$1000)</f>
        <v>0</v>
      </c>
      <c r="E513" s="267"/>
      <c r="F513" s="115"/>
      <c r="G513" s="335">
        <v>2635</v>
      </c>
      <c r="H513" s="115">
        <f>SUMIF('تراز آزمایشی'!$H$3:$H$1000,G513,'تراز آزمایشی'!$K$3:$K$1000)</f>
        <v>0</v>
      </c>
      <c r="I513" s="130"/>
      <c r="J513" s="137"/>
      <c r="K513" s="193"/>
      <c r="L513" s="193"/>
      <c r="M513" s="193"/>
      <c r="N513" s="193"/>
    </row>
    <row r="514" spans="1:14" s="210" customFormat="1" ht="19.5" customHeight="1">
      <c r="A514" s="339">
        <v>2626</v>
      </c>
      <c r="B514" s="39" t="s">
        <v>336</v>
      </c>
      <c r="C514" s="39"/>
      <c r="D514" s="115">
        <f>SUMIF('تراز آزمایشی'!$H$3:$H$1000,A514,'تراز آزمایشی'!$K$3:$K$1000)</f>
        <v>0</v>
      </c>
      <c r="E514" s="267"/>
      <c r="F514" s="115"/>
      <c r="G514" s="335">
        <v>2636</v>
      </c>
      <c r="H514" s="115">
        <f>SUMIF('تراز آزمایشی'!$H$3:$H$1000,G514,'تراز آزمایشی'!$K$3:$K$1000)</f>
        <v>0</v>
      </c>
      <c r="I514" s="130"/>
      <c r="J514" s="130"/>
      <c r="K514" s="193"/>
      <c r="L514" s="193"/>
      <c r="M514" s="193"/>
      <c r="N514" s="193"/>
    </row>
    <row r="515" spans="1:14" s="210" customFormat="1" ht="19.5" customHeight="1">
      <c r="A515" s="339">
        <v>2627</v>
      </c>
      <c r="B515" s="39" t="s">
        <v>337</v>
      </c>
      <c r="C515" s="39"/>
      <c r="D515" s="115">
        <f>SUMIF('تراز آزمایشی'!$H$3:$H$1000,A515,'تراز آزمایشی'!$K$3:$K$1000)</f>
        <v>0</v>
      </c>
      <c r="E515" s="267"/>
      <c r="F515" s="115"/>
      <c r="G515" s="335">
        <v>2637</v>
      </c>
      <c r="H515" s="115">
        <f>SUMIF('تراز آزمایشی'!$H$3:$H$1000,G515,'تراز آزمایشی'!$K$3:$K$1000)</f>
        <v>0</v>
      </c>
      <c r="I515" s="130"/>
      <c r="J515" s="130"/>
      <c r="K515" s="193"/>
      <c r="L515" s="193"/>
      <c r="M515" s="193"/>
      <c r="N515" s="193"/>
    </row>
    <row r="516" spans="1:14" s="210" customFormat="1" ht="19.5" customHeight="1">
      <c r="A516" s="339">
        <v>2628</v>
      </c>
      <c r="B516" s="39" t="s">
        <v>338</v>
      </c>
      <c r="C516" s="39"/>
      <c r="D516" s="115">
        <f>SUMIF('تراز آزمایشی'!$H$3:$H$1000,A516,'تراز آزمایشی'!$K$3:$K$1000)</f>
        <v>0</v>
      </c>
      <c r="E516" s="267"/>
      <c r="F516" s="115"/>
      <c r="G516" s="335">
        <v>2638</v>
      </c>
      <c r="H516" s="115">
        <f>SUMIF('تراز آزمایشی'!$H$3:$H$1000,G516,'تراز آزمایشی'!$K$3:$K$1000)</f>
        <v>0</v>
      </c>
      <c r="I516" s="130"/>
      <c r="J516" s="130"/>
      <c r="K516" s="193"/>
      <c r="L516" s="193"/>
      <c r="M516" s="193"/>
      <c r="N516" s="193"/>
    </row>
    <row r="517" spans="1:14" s="210" customFormat="1" ht="19.5" customHeight="1">
      <c r="A517" s="339">
        <v>2629</v>
      </c>
      <c r="B517" s="39" t="s">
        <v>339</v>
      </c>
      <c r="C517" s="39"/>
      <c r="D517" s="115">
        <f>SUMIF('تراز آزمایشی'!$H$3:$H$1000,A517,'تراز آزمایشی'!$K$3:$K$1000)</f>
        <v>0</v>
      </c>
      <c r="E517" s="267"/>
      <c r="F517" s="115"/>
      <c r="G517" s="335">
        <v>2639</v>
      </c>
      <c r="H517" s="115">
        <f>SUMIF('تراز آزمایشی'!$H$3:$H$1000,G517,'تراز آزمایشی'!$K$3:$K$1000)</f>
        <v>0</v>
      </c>
      <c r="I517" s="130"/>
      <c r="J517" s="137"/>
      <c r="K517" s="193"/>
      <c r="L517" s="193"/>
      <c r="M517" s="193"/>
      <c r="N517" s="193"/>
    </row>
    <row r="518" spans="1:14" s="210" customFormat="1" ht="19.5" customHeight="1">
      <c r="A518" s="339">
        <v>2630</v>
      </c>
      <c r="B518" s="39" t="s">
        <v>258</v>
      </c>
      <c r="C518" s="39"/>
      <c r="D518" s="115">
        <f>SUMIF('تراز آزمایشی'!$H$3:$H$1000,A518,'تراز آزمایشی'!$K$3:$K$1000)</f>
        <v>0</v>
      </c>
      <c r="E518" s="267"/>
      <c r="F518" s="115"/>
      <c r="G518" s="335">
        <v>2640</v>
      </c>
      <c r="H518" s="115">
        <f>SUMIF('تراز آزمایشی'!$H$3:$H$1000,G518,'تراز آزمایشی'!$K$3:$K$1000)</f>
        <v>0</v>
      </c>
      <c r="I518" s="140"/>
      <c r="J518" s="137"/>
      <c r="K518" s="193"/>
      <c r="L518" s="193"/>
      <c r="M518" s="193"/>
      <c r="N518" s="193"/>
    </row>
    <row r="519" spans="1:14" s="210" customFormat="1" ht="19.5" customHeight="1" thickBot="1">
      <c r="A519" s="44"/>
      <c r="B519" s="39"/>
      <c r="C519" s="193"/>
      <c r="D519" s="123">
        <f>SUM(D509:D518)</f>
        <v>0</v>
      </c>
      <c r="E519" s="143"/>
      <c r="F519" s="123">
        <f>SUM(F509:F518)</f>
        <v>0</v>
      </c>
      <c r="G519" s="137">
        <f>SUM(F509:F511)</f>
        <v>0</v>
      </c>
      <c r="H519" s="123">
        <f>SUM(H509:H518)</f>
        <v>0</v>
      </c>
      <c r="I519" s="196"/>
      <c r="J519" s="123">
        <f>SUM(J509:J518)</f>
        <v>0</v>
      </c>
      <c r="K519" s="193"/>
      <c r="L519" s="193"/>
      <c r="M519" s="193"/>
      <c r="N519" s="193"/>
    </row>
    <row r="520" spans="1:14" s="210" customFormat="1" ht="19.5" customHeight="1" thickTop="1">
      <c r="A520" s="44"/>
      <c r="B520" s="39"/>
      <c r="C520" s="193"/>
      <c r="D520" s="137"/>
      <c r="E520" s="143"/>
      <c r="F520" s="137"/>
      <c r="G520" s="137"/>
      <c r="H520" s="137"/>
      <c r="I520" s="196"/>
      <c r="J520" s="137"/>
      <c r="K520" s="193"/>
      <c r="L520" s="193"/>
      <c r="M520" s="193"/>
      <c r="N520" s="193"/>
    </row>
    <row r="521" spans="1:14" s="210" customFormat="1" ht="19.5" customHeight="1">
      <c r="A521" s="44"/>
      <c r="B521" s="39"/>
      <c r="C521" s="193"/>
      <c r="D521" s="137"/>
      <c r="E521" s="143"/>
      <c r="F521" s="137"/>
      <c r="G521" s="137"/>
      <c r="H521" s="137"/>
      <c r="I521" s="196"/>
      <c r="J521" s="137"/>
      <c r="K521" s="193"/>
      <c r="L521" s="193"/>
      <c r="M521" s="193"/>
      <c r="N521" s="193"/>
    </row>
    <row r="522" spans="1:14" s="210" customFormat="1" ht="19.5" customHeight="1">
      <c r="A522" s="44"/>
      <c r="B522" s="39"/>
      <c r="C522" s="193"/>
      <c r="D522" s="137"/>
      <c r="E522" s="143"/>
      <c r="F522" s="137"/>
      <c r="G522" s="137"/>
      <c r="H522" s="137"/>
      <c r="I522" s="196"/>
      <c r="J522" s="137"/>
      <c r="K522" s="193"/>
      <c r="L522" s="193"/>
      <c r="M522" s="193"/>
      <c r="N522" s="193"/>
    </row>
    <row r="523" spans="1:14" s="210" customFormat="1" ht="33" customHeight="1">
      <c r="A523" s="44"/>
      <c r="B523" s="531" t="s">
        <v>425</v>
      </c>
      <c r="C523" s="531"/>
      <c r="D523" s="531"/>
      <c r="E523" s="531"/>
      <c r="F523" s="531"/>
      <c r="G523" s="531"/>
      <c r="H523" s="531"/>
      <c r="I523" s="531"/>
      <c r="J523" s="531"/>
      <c r="K523" s="531"/>
      <c r="L523" s="193"/>
      <c r="M523" s="193"/>
      <c r="N523" s="193"/>
    </row>
    <row r="524" spans="1:14" s="210" customFormat="1" ht="18" customHeight="1">
      <c r="A524" s="44"/>
      <c r="B524" s="39"/>
      <c r="C524" s="39"/>
      <c r="D524" s="39"/>
      <c r="E524" s="39"/>
      <c r="F524" s="145"/>
      <c r="G524" s="145"/>
      <c r="H524" s="39"/>
      <c r="I524" s="39"/>
      <c r="J524" s="39"/>
      <c r="K524" s="193"/>
      <c r="L524" s="193"/>
      <c r="M524" s="193"/>
      <c r="N524" s="193"/>
    </row>
    <row r="525" spans="1:14" s="210" customFormat="1" ht="28.5" customHeight="1">
      <c r="A525" s="44"/>
      <c r="B525" s="127"/>
      <c r="D525" s="197" t="s">
        <v>495</v>
      </c>
      <c r="E525" s="337"/>
      <c r="F525" s="113" t="s">
        <v>340</v>
      </c>
      <c r="G525" s="145"/>
      <c r="H525" s="236" t="s">
        <v>341</v>
      </c>
      <c r="I525" s="39"/>
      <c r="J525" s="197" t="s">
        <v>342</v>
      </c>
      <c r="K525" s="39"/>
      <c r="L525" s="193"/>
      <c r="M525" s="193"/>
      <c r="N525" s="193"/>
    </row>
    <row r="526" spans="1:14" s="210" customFormat="1" ht="18" customHeight="1">
      <c r="A526" s="44"/>
      <c r="B526" s="127" t="s">
        <v>305</v>
      </c>
      <c r="D526" s="127"/>
      <c r="E526" s="267"/>
      <c r="F526" s="127"/>
      <c r="G526" s="127"/>
      <c r="H526" s="127"/>
      <c r="I526" s="39"/>
      <c r="J526" s="127"/>
      <c r="K526" s="39"/>
      <c r="L526" s="193"/>
      <c r="M526" s="193"/>
      <c r="N526" s="193"/>
    </row>
    <row r="527" spans="1:14" s="210" customFormat="1" ht="18" customHeight="1">
      <c r="A527" s="44"/>
      <c r="B527" s="127" t="s">
        <v>316</v>
      </c>
      <c r="D527" s="127"/>
      <c r="E527" s="267"/>
      <c r="F527" s="127"/>
      <c r="G527" s="127"/>
      <c r="H527" s="127"/>
      <c r="I527" s="39"/>
      <c r="J527" s="127"/>
      <c r="K527" s="39"/>
      <c r="L527" s="193"/>
      <c r="M527" s="193"/>
      <c r="N527" s="193"/>
    </row>
    <row r="528" spans="1:14" s="210" customFormat="1" ht="18" customHeight="1">
      <c r="A528" s="44"/>
      <c r="B528" s="127" t="s">
        <v>307</v>
      </c>
      <c r="D528" s="127"/>
      <c r="E528" s="267"/>
      <c r="F528" s="127"/>
      <c r="G528" s="127"/>
      <c r="H528" s="127"/>
      <c r="I528" s="39"/>
      <c r="J528" s="127"/>
      <c r="K528" s="39"/>
      <c r="L528" s="193"/>
      <c r="M528" s="193"/>
      <c r="N528" s="193"/>
    </row>
    <row r="529" spans="1:14" s="210" customFormat="1" ht="27.75" customHeight="1">
      <c r="A529" s="44"/>
      <c r="B529" s="127"/>
      <c r="C529" s="127"/>
      <c r="D529" s="127"/>
      <c r="E529" s="127"/>
      <c r="F529" s="127"/>
      <c r="G529" s="127"/>
      <c r="H529" s="39"/>
      <c r="I529" s="39"/>
      <c r="J529" s="39"/>
      <c r="K529" s="39"/>
      <c r="L529" s="193"/>
      <c r="M529" s="193"/>
      <c r="N529" s="193"/>
    </row>
    <row r="530" spans="1:14" s="210" customFormat="1" ht="53.25" customHeight="1">
      <c r="A530" s="44"/>
      <c r="B530" s="541" t="s">
        <v>343</v>
      </c>
      <c r="C530" s="542"/>
      <c r="D530" s="542"/>
      <c r="E530" s="542"/>
      <c r="F530" s="542"/>
      <c r="G530" s="542"/>
      <c r="H530" s="542"/>
      <c r="I530" s="542"/>
      <c r="J530" s="542"/>
      <c r="K530" s="542"/>
      <c r="L530" s="193"/>
      <c r="M530" s="193"/>
      <c r="N530" s="193"/>
    </row>
    <row r="531" spans="1:14" s="210" customFormat="1" ht="18" customHeight="1">
      <c r="A531" s="44"/>
      <c r="B531" s="127"/>
      <c r="C531" s="127"/>
      <c r="D531" s="127"/>
      <c r="E531" s="127"/>
      <c r="F531" s="127"/>
      <c r="G531" s="127"/>
      <c r="H531" s="39"/>
      <c r="I531" s="39"/>
      <c r="J531" s="39"/>
      <c r="K531" s="39"/>
      <c r="L531" s="193"/>
      <c r="M531" s="193"/>
      <c r="N531" s="193"/>
    </row>
    <row r="532" spans="1:14" s="210" customFormat="1" ht="18" customHeight="1">
      <c r="A532" s="44"/>
      <c r="B532" s="127"/>
      <c r="C532" s="127"/>
      <c r="D532" s="127"/>
      <c r="E532" s="127"/>
      <c r="F532" s="127"/>
      <c r="G532" s="127"/>
      <c r="H532" s="39"/>
      <c r="I532" s="39"/>
      <c r="J532" s="39"/>
      <c r="K532" s="39"/>
      <c r="L532" s="193"/>
      <c r="M532" s="193"/>
      <c r="N532" s="193"/>
    </row>
    <row r="533" spans="1:14" s="210" customFormat="1" ht="18" customHeight="1">
      <c r="A533" s="44"/>
      <c r="B533" s="127"/>
      <c r="C533" s="127"/>
      <c r="D533" s="127"/>
      <c r="E533" s="127"/>
      <c r="F533" s="127"/>
      <c r="G533" s="127"/>
      <c r="H533" s="39"/>
      <c r="I533" s="39"/>
      <c r="J533" s="39"/>
      <c r="K533" s="39"/>
      <c r="L533" s="193"/>
      <c r="M533" s="193"/>
      <c r="N533" s="193"/>
    </row>
    <row r="534" spans="1:14" s="210" customFormat="1" ht="18" customHeight="1">
      <c r="A534" s="44"/>
      <c r="B534" s="127"/>
      <c r="C534" s="127"/>
      <c r="D534" s="127"/>
      <c r="E534" s="127"/>
      <c r="F534" s="127"/>
      <c r="G534" s="127"/>
      <c r="H534" s="39"/>
      <c r="I534" s="39"/>
      <c r="J534" s="39"/>
      <c r="K534" s="39"/>
      <c r="L534" s="193"/>
      <c r="M534" s="193"/>
      <c r="N534" s="193"/>
    </row>
    <row r="535" spans="1:14" s="210" customFormat="1" ht="18" customHeight="1">
      <c r="A535" s="44"/>
      <c r="B535" s="127"/>
      <c r="C535" s="127"/>
      <c r="D535" s="127"/>
      <c r="E535" s="127"/>
      <c r="F535" s="127"/>
      <c r="G535" s="127"/>
      <c r="H535" s="39"/>
      <c r="I535" s="39"/>
      <c r="J535" s="39"/>
      <c r="K535" s="39"/>
      <c r="L535" s="193"/>
      <c r="M535" s="193"/>
      <c r="N535" s="193"/>
    </row>
    <row r="536" spans="1:14" s="210" customFormat="1" ht="18" customHeight="1">
      <c r="A536" s="44"/>
      <c r="B536" s="127"/>
      <c r="C536" s="127"/>
      <c r="D536" s="127"/>
      <c r="E536" s="127"/>
      <c r="F536" s="127"/>
      <c r="G536" s="127"/>
      <c r="H536" s="39"/>
      <c r="I536" s="39"/>
      <c r="J536" s="39"/>
      <c r="K536" s="39"/>
      <c r="L536" s="193"/>
      <c r="M536" s="193"/>
      <c r="N536" s="193"/>
    </row>
    <row r="537" spans="1:14" s="210" customFormat="1" ht="18" customHeight="1">
      <c r="A537" s="44"/>
      <c r="B537" s="269" t="s">
        <v>441</v>
      </c>
      <c r="C537" s="14"/>
      <c r="D537" s="14"/>
      <c r="E537" s="14"/>
      <c r="F537" s="14"/>
      <c r="G537" s="14"/>
      <c r="H537" s="14"/>
      <c r="I537" s="14"/>
      <c r="J537" s="14"/>
      <c r="K537" s="193"/>
      <c r="L537" s="193"/>
      <c r="M537" s="193"/>
      <c r="N537" s="193"/>
    </row>
    <row r="538" spans="1:14" s="210" customFormat="1" ht="18" customHeight="1">
      <c r="A538" s="44"/>
      <c r="B538" s="39"/>
      <c r="C538" s="39"/>
      <c r="D538" s="39"/>
      <c r="E538" s="39"/>
      <c r="F538" s="39"/>
      <c r="G538" s="39"/>
      <c r="H538" s="39"/>
      <c r="I538" s="39"/>
      <c r="J538" s="39"/>
      <c r="K538" s="193"/>
      <c r="L538" s="193"/>
      <c r="M538" s="193"/>
      <c r="N538" s="193"/>
    </row>
    <row r="539" spans="1:14" s="210" customFormat="1" ht="18" customHeight="1">
      <c r="A539" s="44"/>
      <c r="B539" s="193"/>
      <c r="C539" s="193"/>
      <c r="D539" s="121"/>
      <c r="E539" s="121"/>
      <c r="F539" s="121"/>
      <c r="G539" s="117"/>
      <c r="H539" s="118" t="s">
        <v>570</v>
      </c>
      <c r="I539" s="117"/>
      <c r="J539" s="118" t="s">
        <v>494</v>
      </c>
      <c r="K539" s="14"/>
      <c r="L539" s="193"/>
      <c r="M539" s="193"/>
      <c r="N539" s="193"/>
    </row>
    <row r="540" spans="1:14" s="210" customFormat="1" ht="18" customHeight="1">
      <c r="A540" s="44"/>
      <c r="B540" s="193"/>
      <c r="C540" s="193"/>
      <c r="D540" s="172"/>
      <c r="E540" s="172"/>
      <c r="F540" s="172"/>
      <c r="G540" s="116"/>
      <c r="H540" s="119" t="s">
        <v>99</v>
      </c>
      <c r="I540" s="116"/>
      <c r="J540" s="119" t="s">
        <v>99</v>
      </c>
      <c r="K540" s="39"/>
      <c r="L540" s="193"/>
      <c r="M540" s="193"/>
      <c r="N540" s="193"/>
    </row>
    <row r="541" spans="1:14" s="210" customFormat="1" ht="18" customHeight="1">
      <c r="A541" s="44">
        <v>271</v>
      </c>
      <c r="B541" s="39" t="s">
        <v>101</v>
      </c>
      <c r="C541" s="39"/>
      <c r="D541" s="173"/>
      <c r="E541" s="173"/>
      <c r="F541" s="173"/>
      <c r="G541" s="108"/>
      <c r="H541" s="130">
        <f>SUMIF('تراز آزمایشی'!$H$3:$H$1000,A541,'تراز آزمایشی'!$K$3:$K$1000)</f>
        <v>0</v>
      </c>
      <c r="I541" s="130"/>
      <c r="J541" s="130"/>
      <c r="K541" s="193"/>
      <c r="L541" s="193"/>
      <c r="M541" s="193"/>
      <c r="N541" s="193"/>
    </row>
    <row r="542" spans="1:14" s="210" customFormat="1" ht="18" customHeight="1">
      <c r="A542" s="44">
        <v>272</v>
      </c>
      <c r="B542" s="39" t="s">
        <v>102</v>
      </c>
      <c r="C542" s="39"/>
      <c r="D542" s="173"/>
      <c r="E542" s="173"/>
      <c r="F542" s="173"/>
      <c r="G542" s="108"/>
      <c r="H542" s="130">
        <f>SUMIF('تراز آزمایشی'!$H$3:$H$1000,A542,'تراز آزمایشی'!$K$3:$K$1000)</f>
        <v>0</v>
      </c>
      <c r="I542" s="130"/>
      <c r="J542" s="130"/>
      <c r="K542" s="193"/>
      <c r="L542" s="193"/>
      <c r="M542" s="193"/>
      <c r="N542" s="193"/>
    </row>
    <row r="543" spans="1:14" s="210" customFormat="1" ht="18" customHeight="1">
      <c r="A543" s="44">
        <v>273</v>
      </c>
      <c r="B543" s="39" t="s">
        <v>103</v>
      </c>
      <c r="C543" s="39"/>
      <c r="D543" s="173"/>
      <c r="E543" s="173"/>
      <c r="F543" s="173"/>
      <c r="G543" s="108"/>
      <c r="H543" s="130">
        <f>SUMIF('تراز آزمایشی'!$H$3:$H$1000,A543,'تراز آزمایشی'!$K$3:$K$1000)</f>
        <v>0</v>
      </c>
      <c r="I543" s="130"/>
      <c r="J543" s="130"/>
      <c r="K543" s="193"/>
      <c r="L543" s="193"/>
      <c r="M543" s="193"/>
      <c r="N543" s="193"/>
    </row>
    <row r="544" spans="1:14" s="210" customFormat="1" ht="18" customHeight="1">
      <c r="A544" s="44">
        <v>274</v>
      </c>
      <c r="B544" s="39" t="s">
        <v>344</v>
      </c>
      <c r="C544" s="39"/>
      <c r="D544" s="173"/>
      <c r="E544" s="173"/>
      <c r="F544" s="173"/>
      <c r="G544" s="108"/>
      <c r="H544" s="130">
        <f>SUMIF('تراز آزمایشی'!$H$3:$H$1000,A544,'تراز آزمایشی'!$K$3:$K$1000)</f>
        <v>0</v>
      </c>
      <c r="I544" s="130"/>
      <c r="J544" s="130"/>
      <c r="K544" s="193"/>
      <c r="L544" s="193"/>
      <c r="M544" s="193"/>
      <c r="N544" s="193"/>
    </row>
    <row r="545" spans="1:14" s="210" customFormat="1" ht="18" customHeight="1">
      <c r="A545" s="44">
        <v>275</v>
      </c>
      <c r="B545" s="39" t="s">
        <v>345</v>
      </c>
      <c r="C545" s="39"/>
      <c r="D545" s="173"/>
      <c r="E545" s="173"/>
      <c r="F545" s="173"/>
      <c r="G545" s="108"/>
      <c r="H545" s="130">
        <f>SUMIF('تراز آزمایشی'!$H$3:$H$1000,A545,'تراز آزمایشی'!$K$3:$K$1000)</f>
        <v>0</v>
      </c>
      <c r="I545" s="130"/>
      <c r="J545" s="130"/>
      <c r="K545" s="193"/>
      <c r="L545" s="193"/>
      <c r="M545" s="193"/>
      <c r="N545" s="193"/>
    </row>
    <row r="546" spans="1:14" s="210" customFormat="1" ht="18" customHeight="1">
      <c r="A546" s="44">
        <v>276</v>
      </c>
      <c r="B546" s="39" t="s">
        <v>348</v>
      </c>
      <c r="C546" s="39"/>
      <c r="D546" s="173"/>
      <c r="E546" s="173"/>
      <c r="F546" s="173"/>
      <c r="G546" s="108"/>
      <c r="H546" s="130">
        <f>SUMIF('تراز آزمایشی'!$H$3:$H$1000,A546,'تراز آزمایشی'!$K$3:$K$1000)</f>
        <v>0</v>
      </c>
      <c r="I546" s="130"/>
      <c r="J546" s="130"/>
      <c r="K546" s="193"/>
      <c r="L546" s="193"/>
      <c r="M546" s="193"/>
      <c r="N546" s="193"/>
    </row>
    <row r="547" spans="1:14" s="210" customFormat="1" ht="18" customHeight="1">
      <c r="A547" s="44">
        <v>277</v>
      </c>
      <c r="B547" s="39" t="s">
        <v>346</v>
      </c>
      <c r="C547" s="39"/>
      <c r="D547" s="173"/>
      <c r="E547" s="173"/>
      <c r="F547" s="173"/>
      <c r="G547" s="108"/>
      <c r="H547" s="130">
        <f>SUMIF('تراز آزمایشی'!$H$3:$H$1000,A547,'تراز آزمایشی'!$K$3:$K$1000)</f>
        <v>0</v>
      </c>
      <c r="I547" s="130"/>
      <c r="J547" s="130"/>
      <c r="K547" s="193"/>
      <c r="L547" s="193"/>
      <c r="M547" s="193"/>
      <c r="N547" s="193"/>
    </row>
    <row r="548" spans="1:14" s="210" customFormat="1" ht="18" customHeight="1">
      <c r="A548" s="44">
        <v>278</v>
      </c>
      <c r="B548" s="39" t="s">
        <v>349</v>
      </c>
      <c r="C548" s="39"/>
      <c r="D548" s="173"/>
      <c r="E548" s="173"/>
      <c r="F548" s="173"/>
      <c r="G548" s="108"/>
      <c r="H548" s="130">
        <f>SUMIF('تراز آزمایشی'!$H$3:$H$1000,A548,'تراز آزمایشی'!$K$3:$K$1000)</f>
        <v>0</v>
      </c>
      <c r="I548" s="130"/>
      <c r="J548" s="130"/>
      <c r="K548" s="193"/>
      <c r="L548" s="193"/>
      <c r="M548" s="193"/>
      <c r="N548" s="193"/>
    </row>
    <row r="549" spans="1:14" s="210" customFormat="1" ht="18" customHeight="1">
      <c r="A549" s="44">
        <v>279</v>
      </c>
      <c r="B549" s="39" t="s">
        <v>442</v>
      </c>
      <c r="C549" s="39"/>
      <c r="D549" s="173"/>
      <c r="E549" s="173"/>
      <c r="F549" s="173"/>
      <c r="G549" s="108"/>
      <c r="H549" s="130">
        <f>SUMIF('تراز آزمایشی'!$H$3:$H$1000,A549,'تراز آزمایشی'!$K$3:$K$1000)</f>
        <v>0</v>
      </c>
      <c r="I549" s="130"/>
      <c r="J549" s="130"/>
      <c r="K549" s="193"/>
      <c r="L549" s="193"/>
      <c r="M549" s="193"/>
      <c r="N549" s="193"/>
    </row>
    <row r="550" spans="1:14" s="210" customFormat="1" ht="18" customHeight="1">
      <c r="A550" s="44">
        <v>2710</v>
      </c>
      <c r="B550" s="39" t="s">
        <v>347</v>
      </c>
      <c r="C550" s="39"/>
      <c r="D550" s="173"/>
      <c r="E550" s="173"/>
      <c r="F550" s="173"/>
      <c r="G550" s="108"/>
      <c r="H550" s="130">
        <f>SUMIF('تراز آزمایشی'!$H$3:$H$1000,A550,'تراز آزمایشی'!$K$3:$K$1000)</f>
        <v>0</v>
      </c>
      <c r="I550" s="130"/>
      <c r="J550" s="130"/>
      <c r="K550" s="193"/>
      <c r="L550" s="193"/>
      <c r="M550" s="193"/>
      <c r="N550" s="193"/>
    </row>
    <row r="551" spans="1:14" s="210" customFormat="1" ht="18" customHeight="1" thickBot="1">
      <c r="A551" s="44">
        <v>27</v>
      </c>
      <c r="B551" s="193"/>
      <c r="C551" s="193"/>
      <c r="D551" s="174"/>
      <c r="E551" s="174"/>
      <c r="F551" s="174"/>
      <c r="G551" s="143"/>
      <c r="H551" s="123">
        <f>SUM(H541:H550)</f>
        <v>0</v>
      </c>
      <c r="I551" s="142"/>
      <c r="J551" s="123">
        <f>SUM(J541:J550)</f>
        <v>0</v>
      </c>
      <c r="K551" s="193"/>
      <c r="L551" s="193"/>
      <c r="M551" s="193"/>
      <c r="N551" s="193"/>
    </row>
    <row r="552" spans="1:14" s="210" customFormat="1" ht="18" customHeight="1" thickTop="1">
      <c r="A552" s="44"/>
      <c r="B552" s="193"/>
      <c r="C552" s="193"/>
      <c r="D552" s="174"/>
      <c r="E552" s="174"/>
      <c r="F552" s="174"/>
      <c r="G552" s="143"/>
      <c r="H552" s="137"/>
      <c r="I552" s="142"/>
      <c r="J552" s="137"/>
      <c r="K552" s="193"/>
      <c r="L552" s="193"/>
      <c r="M552" s="193"/>
      <c r="N552" s="193"/>
    </row>
    <row r="553" spans="1:14" s="210" customFormat="1" ht="18" customHeight="1">
      <c r="A553" s="44"/>
      <c r="B553" s="193"/>
      <c r="C553" s="193"/>
      <c r="D553" s="174"/>
      <c r="E553" s="174"/>
      <c r="F553" s="174"/>
      <c r="G553" s="143"/>
      <c r="H553" s="137"/>
      <c r="I553" s="142"/>
      <c r="J553" s="137"/>
      <c r="K553" s="193"/>
      <c r="L553" s="193"/>
      <c r="M553" s="193"/>
      <c r="N553" s="193"/>
    </row>
    <row r="554" spans="1:14" s="210" customFormat="1" ht="18" customHeight="1">
      <c r="A554" s="44"/>
      <c r="B554" s="193"/>
      <c r="C554" s="193"/>
      <c r="D554" s="174"/>
      <c r="E554" s="174"/>
      <c r="F554" s="174"/>
      <c r="G554" s="143"/>
      <c r="H554" s="137"/>
      <c r="I554" s="142"/>
      <c r="J554" s="137"/>
      <c r="K554" s="193"/>
      <c r="L554" s="193"/>
      <c r="M554" s="193"/>
      <c r="N554" s="193"/>
    </row>
    <row r="555" spans="1:14" s="210" customFormat="1" ht="18" customHeight="1">
      <c r="A555" s="44"/>
      <c r="B555" s="193"/>
      <c r="C555" s="193"/>
      <c r="D555" s="174"/>
      <c r="E555" s="174"/>
      <c r="F555" s="174"/>
      <c r="G555" s="143"/>
      <c r="H555" s="137"/>
      <c r="I555" s="142"/>
      <c r="J555" s="137"/>
      <c r="K555" s="193"/>
      <c r="L555" s="193"/>
      <c r="M555" s="193"/>
      <c r="N555" s="193"/>
    </row>
    <row r="556" spans="1:14" s="210" customFormat="1" ht="18" customHeight="1">
      <c r="A556" s="44"/>
      <c r="B556" s="193"/>
      <c r="C556" s="193"/>
      <c r="D556" s="174"/>
      <c r="E556" s="174"/>
      <c r="F556" s="174"/>
      <c r="G556" s="143"/>
      <c r="H556" s="137"/>
      <c r="I556" s="142"/>
      <c r="J556" s="137"/>
      <c r="K556" s="193"/>
      <c r="L556" s="193"/>
      <c r="M556" s="193"/>
      <c r="N556" s="193"/>
    </row>
    <row r="557" spans="1:14" s="210" customFormat="1" ht="18" customHeight="1">
      <c r="A557" s="44"/>
      <c r="B557" s="193"/>
      <c r="C557" s="193"/>
      <c r="D557" s="174"/>
      <c r="E557" s="174"/>
      <c r="F557" s="174"/>
      <c r="G557" s="143"/>
      <c r="H557" s="137"/>
      <c r="I557" s="142"/>
      <c r="J557" s="137"/>
      <c r="K557" s="193"/>
      <c r="L557" s="193"/>
      <c r="M557" s="193"/>
      <c r="N557" s="193"/>
    </row>
    <row r="558" spans="1:14" s="210" customFormat="1" ht="18" customHeight="1">
      <c r="A558" s="44"/>
      <c r="B558" s="193"/>
      <c r="C558" s="193"/>
      <c r="D558" s="174"/>
      <c r="E558" s="174"/>
      <c r="F558" s="174"/>
      <c r="G558" s="143"/>
      <c r="H558" s="137"/>
      <c r="I558" s="142"/>
      <c r="J558" s="137"/>
      <c r="K558" s="193"/>
      <c r="L558" s="193"/>
      <c r="M558" s="193"/>
      <c r="N558" s="193"/>
    </row>
    <row r="559" spans="1:14" s="210" customFormat="1" ht="18" customHeight="1">
      <c r="A559" s="44"/>
      <c r="B559" s="116"/>
      <c r="C559" s="116"/>
      <c r="D559" s="193"/>
      <c r="E559" s="193"/>
      <c r="F559" s="193"/>
      <c r="G559" s="193"/>
      <c r="H559" s="193"/>
      <c r="I559" s="193"/>
      <c r="J559" s="193"/>
      <c r="K559" s="193"/>
      <c r="L559" s="193"/>
      <c r="M559" s="193"/>
      <c r="N559" s="193"/>
    </row>
    <row r="560" spans="1:14" s="210" customFormat="1" ht="18" customHeight="1">
      <c r="A560" s="44"/>
      <c r="B560" s="269" t="s">
        <v>426</v>
      </c>
      <c r="C560" s="14"/>
      <c r="D560" s="14"/>
      <c r="E560" s="14"/>
      <c r="F560" s="14"/>
      <c r="G560" s="14"/>
      <c r="H560" s="14"/>
      <c r="I560" s="14"/>
      <c r="J560" s="14"/>
      <c r="K560" s="193"/>
      <c r="L560" s="193"/>
      <c r="M560" s="193"/>
      <c r="N560" s="193"/>
    </row>
    <row r="561" spans="1:14" s="210" customFormat="1" ht="18" customHeight="1">
      <c r="A561" s="44"/>
      <c r="B561" s="39"/>
      <c r="C561" s="14"/>
      <c r="D561" s="14"/>
      <c r="E561" s="14"/>
      <c r="F561" s="14"/>
      <c r="G561" s="14"/>
      <c r="H561" s="14"/>
      <c r="I561" s="14"/>
      <c r="J561" s="14"/>
      <c r="K561" s="193"/>
      <c r="L561" s="193"/>
      <c r="M561" s="193"/>
      <c r="N561" s="193"/>
    </row>
    <row r="562" spans="1:14" s="210" customFormat="1" ht="18" customHeight="1">
      <c r="A562" s="44"/>
      <c r="B562" s="193"/>
      <c r="C562" s="193"/>
      <c r="D562" s="117"/>
      <c r="E562" s="117"/>
      <c r="F562" s="117"/>
      <c r="G562" s="117"/>
      <c r="H562" s="118" t="s">
        <v>570</v>
      </c>
      <c r="I562" s="117"/>
      <c r="J562" s="118" t="s">
        <v>494</v>
      </c>
      <c r="K562" s="193"/>
      <c r="L562" s="193"/>
      <c r="M562" s="193"/>
      <c r="N562" s="193"/>
    </row>
    <row r="563" spans="1:14" s="210" customFormat="1" ht="18" customHeight="1">
      <c r="A563" s="44"/>
      <c r="B563" s="193"/>
      <c r="C563" s="193"/>
      <c r="D563" s="116"/>
      <c r="E563" s="116"/>
      <c r="F563" s="116"/>
      <c r="G563" s="116"/>
      <c r="H563" s="119" t="s">
        <v>99</v>
      </c>
      <c r="I563" s="116"/>
      <c r="J563" s="119" t="s">
        <v>99</v>
      </c>
      <c r="K563" s="14"/>
      <c r="L563" s="193"/>
      <c r="M563" s="193"/>
      <c r="N563" s="193"/>
    </row>
    <row r="564" spans="1:14" s="210" customFormat="1" ht="18" customHeight="1">
      <c r="A564" s="44">
        <v>281</v>
      </c>
      <c r="B564" s="193" t="s">
        <v>350</v>
      </c>
      <c r="C564" s="193"/>
      <c r="D564" s="116"/>
      <c r="E564" s="116"/>
      <c r="F564" s="116"/>
      <c r="G564" s="116"/>
      <c r="H564" s="379">
        <f>SUMIF('تراز آزمایشی'!$H$3:$H$1000,A564,'تراز آزمایشی'!$L$3:$L$1000)</f>
        <v>0</v>
      </c>
      <c r="I564" s="116"/>
      <c r="J564" s="384"/>
      <c r="K564" s="14"/>
      <c r="L564" s="193"/>
      <c r="M564" s="193"/>
      <c r="N564" s="193"/>
    </row>
    <row r="565" spans="1:14" s="210" customFormat="1" ht="18" customHeight="1">
      <c r="A565" s="44">
        <v>282</v>
      </c>
      <c r="B565" s="193" t="s">
        <v>351</v>
      </c>
      <c r="C565" s="193"/>
      <c r="D565" s="116"/>
      <c r="E565" s="116"/>
      <c r="F565" s="116"/>
      <c r="G565" s="116"/>
      <c r="H565" s="379">
        <f>SUMIF('تراز آزمایشی'!$H$3:$H$1000,A565,'تراز آزمایشی'!$L$3:$L$1000)</f>
        <v>0</v>
      </c>
      <c r="I565" s="116"/>
      <c r="J565" s="385"/>
      <c r="K565" s="14"/>
      <c r="L565" s="193"/>
      <c r="M565" s="193"/>
      <c r="N565" s="193"/>
    </row>
    <row r="566" spans="1:14" s="210" customFormat="1" ht="18" customHeight="1">
      <c r="A566" s="44">
        <v>283</v>
      </c>
      <c r="B566" s="193" t="s">
        <v>352</v>
      </c>
      <c r="C566" s="193"/>
      <c r="D566" s="116"/>
      <c r="E566" s="116"/>
      <c r="F566" s="116"/>
      <c r="G566" s="116"/>
      <c r="H566" s="379">
        <f>-SUMIF('تراز آزمایشی'!$H$3:$H$1000,A566,'تراز آزمایشی'!$K$3:$K$1000)+SUMIF('تراز آزمایشی'!$H$3:$H$1000,A566,'تراز آزمایشی'!$L$3:$L$1000)</f>
        <v>0</v>
      </c>
      <c r="I566" s="116"/>
      <c r="J566" s="385"/>
      <c r="K566" s="14"/>
      <c r="L566" s="193"/>
      <c r="M566" s="193"/>
      <c r="N566" s="193"/>
    </row>
    <row r="567" spans="1:14" s="210" customFormat="1" ht="18" customHeight="1">
      <c r="A567" s="44">
        <v>284</v>
      </c>
      <c r="B567" s="193" t="s">
        <v>443</v>
      </c>
      <c r="C567" s="193"/>
      <c r="D567" s="116"/>
      <c r="E567" s="116"/>
      <c r="F567" s="116"/>
      <c r="G567" s="116"/>
      <c r="H567" s="379">
        <f>-SUMIF('تراز آزمایشی'!$H$3:$H$1000,A567,'تراز آزمایشی'!$K$3:$K$1000)</f>
        <v>0</v>
      </c>
      <c r="I567" s="116"/>
      <c r="J567" s="385"/>
      <c r="K567" s="14"/>
      <c r="L567" s="193"/>
      <c r="M567" s="193"/>
      <c r="N567" s="193"/>
    </row>
    <row r="568" spans="1:14" s="210" customFormat="1" ht="18" customHeight="1">
      <c r="A568" s="44">
        <v>285</v>
      </c>
      <c r="B568" s="193" t="s">
        <v>353</v>
      </c>
      <c r="C568" s="193"/>
      <c r="D568" s="116"/>
      <c r="E568" s="116"/>
      <c r="F568" s="116"/>
      <c r="G568" s="116"/>
      <c r="H568" s="379">
        <f>-SUMIF('تراز آزمایشی'!$H$3:$H$1000,A568,'تراز آزمایشی'!$K$3:$K$1000)</f>
        <v>0</v>
      </c>
      <c r="I568" s="116"/>
      <c r="J568" s="385"/>
      <c r="K568" s="14"/>
      <c r="L568" s="193"/>
      <c r="M568" s="193"/>
      <c r="N568" s="193"/>
    </row>
    <row r="569" spans="1:14" s="210" customFormat="1" ht="18" customHeight="1">
      <c r="A569" s="44">
        <v>286</v>
      </c>
      <c r="B569" s="39" t="s">
        <v>354</v>
      </c>
      <c r="C569" s="39"/>
      <c r="D569" s="108"/>
      <c r="E569" s="108"/>
      <c r="F569" s="108"/>
      <c r="G569" s="108"/>
      <c r="H569" s="379">
        <f>-SUMIF('تراز آزمایشی'!$H$3:$H$1000,A569,'تراز آزمایشی'!$K$3:$K$1000)</f>
        <v>0</v>
      </c>
      <c r="I569" s="130"/>
      <c r="J569" s="381"/>
      <c r="K569" s="193"/>
      <c r="L569" s="193"/>
      <c r="M569" s="193"/>
      <c r="N569" s="193"/>
    </row>
    <row r="570" spans="1:14" s="210" customFormat="1" ht="18" customHeight="1">
      <c r="A570" s="44">
        <v>287</v>
      </c>
      <c r="B570" s="193" t="s">
        <v>355</v>
      </c>
      <c r="C570" s="39"/>
      <c r="D570" s="108"/>
      <c r="E570" s="108"/>
      <c r="F570" s="108"/>
      <c r="G570" s="108"/>
      <c r="H570" s="379">
        <f>-SUMIF('تراز آزمایشی'!$H$3:$H$1000,A570,'تراز آزمایشی'!$K$3:$K$1000)+SUMIF('تراز آزمایشی'!$H$3:$H$1000,A570,'تراز آزمایشی'!$L$3:$L$1000)</f>
        <v>0</v>
      </c>
      <c r="I570" s="137"/>
      <c r="J570" s="381"/>
      <c r="K570" s="193"/>
      <c r="L570" s="193"/>
      <c r="M570" s="193"/>
      <c r="N570" s="193"/>
    </row>
    <row r="571" spans="1:14" s="210" customFormat="1" ht="18" customHeight="1" thickBot="1">
      <c r="A571" s="44">
        <v>28</v>
      </c>
      <c r="B571" s="193"/>
      <c r="C571" s="193"/>
      <c r="D571" s="143"/>
      <c r="E571" s="143"/>
      <c r="F571" s="143"/>
      <c r="G571" s="143"/>
      <c r="H571" s="383">
        <f>SUM(H564:H570)</f>
        <v>0</v>
      </c>
      <c r="I571" s="142"/>
      <c r="J571" s="383">
        <f>SUM(J565:J570)</f>
        <v>0</v>
      </c>
      <c r="K571" s="193"/>
      <c r="L571" s="193"/>
      <c r="M571" s="193"/>
      <c r="N571" s="193"/>
    </row>
    <row r="572" spans="1:14" s="210" customFormat="1" ht="18" customHeight="1" thickTop="1">
      <c r="A572" s="44"/>
      <c r="B572" s="110"/>
      <c r="C572" s="110"/>
      <c r="D572" s="193"/>
      <c r="E572" s="193"/>
      <c r="F572" s="193"/>
      <c r="G572" s="193"/>
      <c r="H572" s="193"/>
      <c r="I572" s="193"/>
      <c r="J572" s="193"/>
      <c r="K572" s="193"/>
      <c r="L572" s="193"/>
      <c r="M572" s="193"/>
      <c r="N572" s="193"/>
    </row>
    <row r="573" spans="1:14" s="210" customFormat="1" ht="18" customHeight="1">
      <c r="A573" s="44"/>
      <c r="B573" s="39" t="s">
        <v>427</v>
      </c>
      <c r="C573" s="110"/>
      <c r="D573" s="193"/>
      <c r="E573" s="193"/>
      <c r="F573" s="193"/>
      <c r="G573" s="193"/>
      <c r="H573" s="193"/>
      <c r="I573" s="193"/>
      <c r="J573" s="193"/>
      <c r="K573" s="193"/>
      <c r="L573" s="193"/>
      <c r="M573" s="193"/>
      <c r="N573" s="193"/>
    </row>
    <row r="574" spans="1:14" s="210" customFormat="1" ht="18" customHeight="1">
      <c r="A574" s="44"/>
      <c r="B574" s="39"/>
      <c r="C574" s="110"/>
      <c r="D574" s="193"/>
      <c r="E574" s="193"/>
      <c r="F574" s="193"/>
      <c r="G574" s="193"/>
      <c r="H574" s="193"/>
      <c r="I574" s="193"/>
      <c r="J574" s="193"/>
      <c r="K574" s="193"/>
      <c r="L574" s="193"/>
      <c r="M574" s="193"/>
      <c r="N574" s="193"/>
    </row>
    <row r="575" spans="1:14" s="210" customFormat="1" ht="18" customHeight="1">
      <c r="A575" s="44"/>
      <c r="B575" s="39"/>
      <c r="C575" s="110"/>
      <c r="D575" s="193"/>
      <c r="E575" s="193"/>
      <c r="F575" s="193"/>
      <c r="G575" s="193"/>
      <c r="H575" s="193"/>
      <c r="I575" s="193"/>
      <c r="J575" s="193"/>
      <c r="K575" s="193"/>
      <c r="L575" s="193"/>
      <c r="M575" s="193"/>
      <c r="N575" s="193"/>
    </row>
    <row r="576" spans="1:14" s="210" customFormat="1" ht="18" customHeight="1">
      <c r="A576" s="44"/>
      <c r="B576" s="110"/>
      <c r="C576" s="110"/>
      <c r="D576" s="193"/>
      <c r="E576" s="193"/>
      <c r="F576" s="193"/>
      <c r="G576" s="193"/>
      <c r="H576" s="193"/>
      <c r="I576" s="193"/>
      <c r="J576" s="193"/>
      <c r="K576" s="193"/>
      <c r="L576" s="193"/>
      <c r="M576" s="193"/>
      <c r="N576" s="193"/>
    </row>
    <row r="577" spans="1:14" s="210" customFormat="1" ht="18" customHeight="1">
      <c r="A577" s="44"/>
      <c r="B577" s="269" t="s">
        <v>428</v>
      </c>
      <c r="C577" s="110"/>
      <c r="D577" s="193"/>
      <c r="E577" s="193"/>
      <c r="F577" s="193"/>
      <c r="G577" s="193"/>
      <c r="H577" s="193"/>
      <c r="I577" s="193"/>
      <c r="J577" s="193"/>
      <c r="K577" s="193"/>
      <c r="L577" s="193"/>
      <c r="M577" s="193"/>
      <c r="N577" s="193"/>
    </row>
    <row r="578" spans="1:14" s="210" customFormat="1" ht="18" customHeight="1">
      <c r="A578" s="44"/>
      <c r="B578" s="39" t="s">
        <v>444</v>
      </c>
      <c r="C578" s="110"/>
      <c r="D578" s="193"/>
      <c r="E578" s="193"/>
      <c r="F578" s="193"/>
      <c r="G578" s="193"/>
      <c r="H578" s="193"/>
      <c r="I578" s="193"/>
      <c r="J578" s="193"/>
      <c r="K578" s="193"/>
      <c r="L578" s="193"/>
      <c r="M578" s="193"/>
      <c r="N578" s="193"/>
    </row>
    <row r="579" spans="1:14" s="210" customFormat="1" ht="18" customHeight="1">
      <c r="A579" s="44"/>
      <c r="B579" s="110"/>
      <c r="C579" s="110"/>
      <c r="D579" s="193"/>
      <c r="E579" s="193"/>
      <c r="F579" s="193"/>
      <c r="G579" s="193"/>
      <c r="H579" s="118" t="s">
        <v>570</v>
      </c>
      <c r="I579" s="117"/>
      <c r="J579" s="118" t="s">
        <v>494</v>
      </c>
      <c r="K579" s="193"/>
      <c r="L579" s="193"/>
      <c r="M579" s="193"/>
      <c r="N579" s="193"/>
    </row>
    <row r="580" spans="1:14" s="210" customFormat="1" ht="18" customHeight="1">
      <c r="A580" s="44"/>
      <c r="B580" s="110"/>
      <c r="C580" s="110"/>
      <c r="D580" s="193"/>
      <c r="E580" s="193"/>
      <c r="F580" s="193"/>
      <c r="G580" s="193"/>
      <c r="H580" s="119" t="s">
        <v>99</v>
      </c>
      <c r="I580" s="116"/>
      <c r="J580" s="119" t="s">
        <v>99</v>
      </c>
      <c r="K580" s="193"/>
      <c r="L580" s="193"/>
      <c r="M580" s="193"/>
      <c r="N580" s="193"/>
    </row>
    <row r="581" spans="1:14" s="210" customFormat="1" ht="18" customHeight="1">
      <c r="A581" s="44">
        <v>291</v>
      </c>
      <c r="B581" s="193" t="s">
        <v>445</v>
      </c>
      <c r="C581" s="110"/>
      <c r="D581" s="193"/>
      <c r="E581" s="193"/>
      <c r="F581" s="193"/>
      <c r="G581" s="193"/>
      <c r="H581" s="130">
        <f>SUMIF('تراز آزمایشی'!$H$3:$H$1000,A581,'تراز آزمایشی'!$K$3:$K$1000)</f>
        <v>0</v>
      </c>
      <c r="I581" s="116"/>
      <c r="J581" s="116"/>
      <c r="K581" s="193"/>
      <c r="L581" s="193"/>
      <c r="M581" s="193"/>
      <c r="N581" s="193"/>
    </row>
    <row r="582" spans="1:14" s="210" customFormat="1" ht="18" customHeight="1">
      <c r="A582" s="44">
        <v>292</v>
      </c>
      <c r="B582" s="193" t="s">
        <v>446</v>
      </c>
      <c r="C582" s="110"/>
      <c r="D582" s="193"/>
      <c r="E582" s="193"/>
      <c r="F582" s="193"/>
      <c r="G582" s="193"/>
      <c r="H582" s="130">
        <f>SUMIF('تراز آزمایشی'!$H$3:$H$1000,A582,'تراز آزمایشی'!$K$3:$K$1000)</f>
        <v>0</v>
      </c>
      <c r="I582" s="116"/>
      <c r="J582" s="116"/>
      <c r="K582" s="193"/>
      <c r="L582" s="193"/>
      <c r="M582" s="193"/>
      <c r="N582" s="193"/>
    </row>
    <row r="583" spans="1:14" s="210" customFormat="1" ht="18" customHeight="1">
      <c r="A583" s="44">
        <v>293</v>
      </c>
      <c r="B583" s="193" t="s">
        <v>447</v>
      </c>
      <c r="C583" s="110"/>
      <c r="D583" s="193"/>
      <c r="E583" s="193"/>
      <c r="F583" s="193"/>
      <c r="G583" s="193"/>
      <c r="H583" s="130">
        <f>SUMIF('تراز آزمایشی'!$H$3:$H$1000,A583,'تراز آزمایشی'!$K$3:$K$1000)</f>
        <v>0</v>
      </c>
      <c r="I583" s="116"/>
      <c r="J583" s="116"/>
      <c r="K583" s="193"/>
      <c r="L583" s="193"/>
      <c r="M583" s="193"/>
      <c r="N583" s="193"/>
    </row>
    <row r="584" spans="1:14" s="210" customFormat="1" ht="18" customHeight="1" thickBot="1">
      <c r="A584" s="44">
        <v>29</v>
      </c>
      <c r="B584" s="110"/>
      <c r="C584" s="110"/>
      <c r="D584" s="193"/>
      <c r="E584" s="193"/>
      <c r="F584" s="193"/>
      <c r="G584" s="193"/>
      <c r="H584" s="123">
        <f>SUM(H581:H583)</f>
        <v>0</v>
      </c>
      <c r="I584" s="142"/>
      <c r="J584" s="123">
        <f>SUM(J581:J583)</f>
        <v>0</v>
      </c>
      <c r="K584" s="193"/>
      <c r="L584" s="193"/>
      <c r="M584" s="193"/>
      <c r="N584" s="193"/>
    </row>
    <row r="585" spans="1:14" s="210" customFormat="1" ht="18" customHeight="1" thickTop="1">
      <c r="A585" s="44"/>
      <c r="B585" s="110"/>
      <c r="C585" s="110"/>
      <c r="D585" s="193"/>
      <c r="E585" s="193"/>
      <c r="F585" s="193"/>
      <c r="G585" s="193"/>
      <c r="H585" s="137"/>
      <c r="I585" s="142"/>
      <c r="J585" s="137"/>
      <c r="K585" s="193"/>
      <c r="L585" s="193"/>
      <c r="M585" s="193"/>
      <c r="N585" s="193"/>
    </row>
    <row r="586" spans="1:14" s="210" customFormat="1" ht="18" customHeight="1">
      <c r="A586" s="44"/>
      <c r="B586" s="110"/>
      <c r="C586" s="110"/>
      <c r="D586" s="193"/>
      <c r="E586" s="193"/>
      <c r="F586" s="193"/>
      <c r="G586" s="193"/>
      <c r="H586" s="137"/>
      <c r="I586" s="142"/>
      <c r="J586" s="137"/>
      <c r="K586" s="193"/>
      <c r="L586" s="193"/>
      <c r="M586" s="193"/>
      <c r="N586" s="193"/>
    </row>
    <row r="587" spans="1:14" s="210" customFormat="1" ht="18" customHeight="1">
      <c r="A587" s="44"/>
      <c r="B587" s="110"/>
      <c r="C587" s="110"/>
      <c r="D587" s="193"/>
      <c r="E587" s="193"/>
      <c r="F587" s="193"/>
      <c r="G587" s="193"/>
      <c r="H587" s="137"/>
      <c r="I587" s="142"/>
      <c r="J587" s="137"/>
      <c r="K587" s="193"/>
      <c r="L587" s="193"/>
      <c r="M587" s="193"/>
      <c r="N587" s="193"/>
    </row>
    <row r="588" spans="1:14" s="210" customFormat="1" ht="18" customHeight="1">
      <c r="A588" s="44"/>
      <c r="B588" s="110"/>
      <c r="C588" s="110"/>
      <c r="D588" s="193"/>
      <c r="E588" s="193"/>
      <c r="F588" s="193"/>
      <c r="G588" s="193"/>
      <c r="H588" s="193"/>
      <c r="I588" s="193"/>
      <c r="J588" s="193"/>
      <c r="K588" s="193"/>
      <c r="L588" s="193"/>
      <c r="M588" s="193"/>
      <c r="N588" s="193"/>
    </row>
    <row r="589" spans="1:14" s="210" customFormat="1" ht="18" customHeight="1">
      <c r="A589" s="44"/>
      <c r="B589" s="269" t="s">
        <v>429</v>
      </c>
      <c r="C589" s="14"/>
      <c r="D589" s="14"/>
      <c r="E589" s="14"/>
      <c r="F589" s="14"/>
      <c r="G589" s="14"/>
      <c r="H589" s="14"/>
      <c r="I589" s="14"/>
      <c r="J589" s="14"/>
      <c r="K589" s="193"/>
      <c r="L589" s="193"/>
      <c r="M589" s="193"/>
      <c r="N589" s="193"/>
    </row>
    <row r="590" spans="1:14" s="210" customFormat="1" ht="18" customHeight="1">
      <c r="A590" s="44"/>
      <c r="B590" s="175"/>
      <c r="C590" s="193"/>
      <c r="D590" s="117"/>
      <c r="E590" s="117"/>
      <c r="F590" s="117"/>
      <c r="G590" s="117"/>
      <c r="H590" s="118" t="s">
        <v>570</v>
      </c>
      <c r="I590" s="117"/>
      <c r="J590" s="118" t="s">
        <v>494</v>
      </c>
      <c r="K590" s="193"/>
      <c r="L590" s="193"/>
      <c r="M590" s="193"/>
      <c r="N590" s="193"/>
    </row>
    <row r="591" spans="1:14" s="210" customFormat="1" ht="18" customHeight="1">
      <c r="A591" s="44"/>
      <c r="B591" s="193"/>
      <c r="C591" s="193"/>
      <c r="D591" s="116"/>
      <c r="E591" s="116"/>
      <c r="F591" s="116"/>
      <c r="G591" s="116"/>
      <c r="H591" s="119" t="s">
        <v>99</v>
      </c>
      <c r="I591" s="116"/>
      <c r="J591" s="119" t="s">
        <v>99</v>
      </c>
      <c r="K591" s="14"/>
      <c r="L591" s="193"/>
      <c r="M591" s="193"/>
      <c r="N591" s="193"/>
    </row>
    <row r="592" spans="1:14" s="210" customFormat="1" ht="18" customHeight="1">
      <c r="A592" s="44">
        <v>301</v>
      </c>
      <c r="B592" s="39" t="s">
        <v>29</v>
      </c>
      <c r="C592" s="39"/>
      <c r="D592" s="108"/>
      <c r="E592" s="108"/>
      <c r="F592" s="108"/>
      <c r="G592" s="108"/>
      <c r="H592" s="379">
        <f>-SUMIF('تراز آزمایشی'!$H$3:$H$1000,A592,'تراز آزمایشی'!$K$3:$K$1000)+SUMIF('تراز آزمایشی'!$H$3:$H$1000,A592,'تراز آزمایشی'!$L$3:$L$1000)</f>
        <v>0</v>
      </c>
      <c r="I592" s="130"/>
      <c r="J592" s="379"/>
      <c r="K592" s="193"/>
      <c r="L592" s="193"/>
      <c r="M592" s="193"/>
      <c r="N592" s="193"/>
    </row>
    <row r="593" spans="1:14" s="210" customFormat="1" ht="18" customHeight="1">
      <c r="A593" s="44">
        <v>302</v>
      </c>
      <c r="B593" s="39" t="s">
        <v>449</v>
      </c>
      <c r="C593" s="39"/>
      <c r="D593" s="105"/>
      <c r="E593" s="105"/>
      <c r="F593" s="105"/>
      <c r="G593" s="105"/>
      <c r="H593" s="379">
        <f>SUMIF('تراز آزمایشی'!$H$3:$H$1000,A593,'تراز آزمایشی'!$L$3:$L$1000)</f>
        <v>0</v>
      </c>
      <c r="I593" s="140"/>
      <c r="J593" s="379"/>
      <c r="K593" s="193"/>
      <c r="L593" s="193"/>
      <c r="M593" s="193"/>
      <c r="N593" s="193"/>
    </row>
    <row r="594" spans="1:14" s="210" customFormat="1" ht="18" customHeight="1">
      <c r="A594" s="44">
        <v>303</v>
      </c>
      <c r="B594" s="39" t="s">
        <v>450</v>
      </c>
      <c r="C594" s="39"/>
      <c r="D594" s="105"/>
      <c r="E594" s="105"/>
      <c r="F594" s="105"/>
      <c r="G594" s="105"/>
      <c r="H594" s="379">
        <f>SUMIF('تراز آزمایشی'!$H$3:$H$1000,A594,'تراز آزمایشی'!$L$3:$L$1000)</f>
        <v>0</v>
      </c>
      <c r="I594" s="140"/>
      <c r="J594" s="379"/>
      <c r="K594" s="193"/>
      <c r="L594" s="193"/>
      <c r="M594" s="193"/>
      <c r="N594" s="193"/>
    </row>
    <row r="595" spans="1:14" s="210" customFormat="1" ht="18" customHeight="1">
      <c r="A595" s="44">
        <v>304</v>
      </c>
      <c r="B595" s="39" t="s">
        <v>451</v>
      </c>
      <c r="C595" s="39"/>
      <c r="D595" s="105"/>
      <c r="E595" s="105"/>
      <c r="F595" s="105"/>
      <c r="G595" s="105"/>
      <c r="H595" s="379">
        <f>-SUMIF('تراز آزمایشی'!$H$3:$H$1000,A595,'تراز آزمایشی'!$K$3:$K$1000)</f>
        <v>0</v>
      </c>
      <c r="I595" s="140"/>
      <c r="J595" s="379"/>
      <c r="K595" s="193"/>
      <c r="L595" s="193"/>
      <c r="M595" s="193"/>
      <c r="N595" s="193"/>
    </row>
    <row r="596" spans="1:14" s="210" customFormat="1" ht="18" customHeight="1">
      <c r="A596" s="44">
        <v>305</v>
      </c>
      <c r="B596" s="39" t="s">
        <v>452</v>
      </c>
      <c r="C596" s="39"/>
      <c r="D596" s="105"/>
      <c r="E596" s="105"/>
      <c r="F596" s="105"/>
      <c r="G596" s="105"/>
      <c r="H596" s="379">
        <f>SUMIF('تراز آزمایشی'!$H$3:$H$1000,A596,'تراز آزمایشی'!$L$3:$L$1000)-SUMIF('تراز آزمایشی'!$H$3:$H$1000,A596,'تراز آزمایشی'!$K$3:$K$1000)</f>
        <v>0</v>
      </c>
      <c r="I596" s="140"/>
      <c r="J596" s="381"/>
      <c r="K596" s="193"/>
      <c r="L596" s="193"/>
      <c r="M596" s="193"/>
      <c r="N596" s="193"/>
    </row>
    <row r="597" spans="1:14" s="210" customFormat="1" ht="18" customHeight="1">
      <c r="A597" s="44">
        <v>306</v>
      </c>
      <c r="B597" s="200" t="s">
        <v>448</v>
      </c>
      <c r="C597" s="193"/>
      <c r="D597" s="143"/>
      <c r="E597" s="143"/>
      <c r="F597" s="143"/>
      <c r="G597" s="143"/>
      <c r="H597" s="379">
        <f>-SUMIF('تراز آزمایشی'!$H$3:$H$1000,A597,'تراز آزمایشی'!$K$3:$K$1000)+SUMIF('تراز آزمایشی'!$H$3:$H$1000,A597,'تراز آزمایشی'!$L$3:$L$1000)</f>
        <v>0</v>
      </c>
      <c r="I597" s="147"/>
      <c r="J597" s="381"/>
      <c r="K597" s="193"/>
      <c r="L597" s="193"/>
      <c r="M597" s="193"/>
      <c r="N597" s="193"/>
    </row>
    <row r="598" spans="1:14" s="210" customFormat="1" ht="18" customHeight="1" thickBot="1">
      <c r="A598" s="44">
        <v>30</v>
      </c>
      <c r="B598" s="110"/>
      <c r="C598" s="110"/>
      <c r="D598" s="193"/>
      <c r="E598" s="193"/>
      <c r="F598" s="193"/>
      <c r="G598" s="193"/>
      <c r="H598" s="383">
        <f>SUM(H592:H597)</f>
        <v>0</v>
      </c>
      <c r="I598" s="142"/>
      <c r="J598" s="383">
        <f>SUM(J592:J597)</f>
        <v>0</v>
      </c>
      <c r="K598" s="193"/>
      <c r="L598" s="193"/>
      <c r="M598" s="193"/>
      <c r="N598" s="193"/>
    </row>
    <row r="599" spans="1:14" s="210" customFormat="1" ht="18" customHeight="1" thickTop="1">
      <c r="A599" s="44"/>
      <c r="B599" s="110"/>
      <c r="C599" s="110"/>
      <c r="D599" s="193"/>
      <c r="E599" s="193"/>
      <c r="F599" s="193"/>
      <c r="G599" s="193"/>
      <c r="H599" s="137"/>
      <c r="I599" s="142"/>
      <c r="J599" s="137"/>
      <c r="K599" s="193"/>
      <c r="L599" s="193"/>
      <c r="M599" s="193"/>
      <c r="N599" s="193"/>
    </row>
    <row r="600" spans="1:14" s="210" customFormat="1" ht="18" customHeight="1">
      <c r="A600" s="44"/>
      <c r="B600" s="110"/>
      <c r="C600" s="110"/>
      <c r="D600" s="193"/>
      <c r="E600" s="193"/>
      <c r="F600" s="193"/>
      <c r="G600" s="193"/>
      <c r="H600" s="137"/>
      <c r="I600" s="142"/>
      <c r="J600" s="137"/>
      <c r="K600" s="193"/>
      <c r="L600" s="193"/>
      <c r="M600" s="193"/>
      <c r="N600" s="193"/>
    </row>
    <row r="601" spans="1:14" s="210" customFormat="1" ht="18" customHeight="1">
      <c r="A601" s="44"/>
      <c r="B601" s="110"/>
      <c r="C601" s="110"/>
      <c r="D601" s="193"/>
      <c r="E601" s="193"/>
      <c r="F601" s="193"/>
      <c r="G601" s="193"/>
      <c r="H601" s="193"/>
      <c r="I601" s="193"/>
      <c r="J601" s="193"/>
      <c r="K601" s="193"/>
      <c r="L601" s="193"/>
      <c r="M601" s="193"/>
      <c r="N601" s="193"/>
    </row>
    <row r="602" spans="1:14" s="210" customFormat="1" ht="18">
      <c r="A602" s="44"/>
      <c r="B602" s="269" t="s">
        <v>430</v>
      </c>
      <c r="C602" s="119"/>
      <c r="D602" s="193"/>
      <c r="E602" s="193"/>
      <c r="F602" s="193"/>
      <c r="G602" s="193"/>
      <c r="H602" s="193"/>
      <c r="I602" s="193"/>
      <c r="J602" s="193"/>
      <c r="K602" s="148"/>
      <c r="L602" s="193"/>
      <c r="M602" s="193"/>
      <c r="N602" s="193"/>
    </row>
    <row r="603" spans="1:19" s="210" customFormat="1" ht="18" customHeight="1">
      <c r="A603" s="44"/>
      <c r="B603" s="39" t="s">
        <v>453</v>
      </c>
      <c r="C603" s="170"/>
      <c r="D603" s="170"/>
      <c r="E603" s="170"/>
      <c r="F603" s="170"/>
      <c r="H603" s="170"/>
      <c r="I603" s="170"/>
      <c r="J603" s="170"/>
      <c r="K603" s="170"/>
      <c r="L603" s="83"/>
      <c r="M603" s="83"/>
      <c r="N603" s="83"/>
      <c r="O603" s="83"/>
      <c r="P603" s="83"/>
      <c r="Q603" s="251"/>
      <c r="R603" s="251"/>
      <c r="S603" s="251"/>
    </row>
    <row r="604" spans="1:19" s="210" customFormat="1" ht="18" customHeight="1">
      <c r="A604" s="44"/>
      <c r="B604" s="114"/>
      <c r="C604" s="170"/>
      <c r="D604" s="170"/>
      <c r="E604" s="170"/>
      <c r="F604" s="113" t="s">
        <v>456</v>
      </c>
      <c r="H604" s="170"/>
      <c r="I604" s="170"/>
      <c r="J604" s="170"/>
      <c r="K604" s="170"/>
      <c r="L604" s="83"/>
      <c r="M604" s="83"/>
      <c r="N604" s="83"/>
      <c r="O604" s="83"/>
      <c r="P604" s="83"/>
      <c r="Q604" s="251"/>
      <c r="R604" s="251"/>
      <c r="S604" s="251"/>
    </row>
    <row r="605" spans="1:19" s="210" customFormat="1" ht="18" customHeight="1">
      <c r="A605" s="44"/>
      <c r="B605" s="170"/>
      <c r="C605" s="170"/>
      <c r="D605" s="170"/>
      <c r="E605" s="170"/>
      <c r="F605" s="114" t="s">
        <v>283</v>
      </c>
      <c r="H605" s="170"/>
      <c r="I605" s="170"/>
      <c r="J605" s="170"/>
      <c r="K605" s="170"/>
      <c r="L605" s="127"/>
      <c r="M605" s="127"/>
      <c r="N605" s="127"/>
      <c r="O605" s="72"/>
      <c r="P605" s="72"/>
      <c r="Q605" s="83"/>
      <c r="R605" s="83"/>
      <c r="S605" s="83"/>
    </row>
    <row r="606" spans="1:20" s="210" customFormat="1" ht="18" customHeight="1">
      <c r="A606" s="44"/>
      <c r="B606" s="39" t="s">
        <v>454</v>
      </c>
      <c r="D606" s="170"/>
      <c r="E606" s="170"/>
      <c r="F606" s="99"/>
      <c r="H606" s="170"/>
      <c r="I606" s="170"/>
      <c r="J606" s="170"/>
      <c r="K606" s="170"/>
      <c r="L606" s="239"/>
      <c r="M606" s="177"/>
      <c r="N606" s="177"/>
      <c r="O606" s="84"/>
      <c r="P606" s="84"/>
      <c r="Q606" s="72"/>
      <c r="R606" s="72"/>
      <c r="S606" s="72"/>
      <c r="T606" s="14"/>
    </row>
    <row r="607" spans="1:20" s="210" customFormat="1" ht="18" customHeight="1">
      <c r="A607" s="44"/>
      <c r="B607" s="39" t="s">
        <v>455</v>
      </c>
      <c r="D607" s="170"/>
      <c r="E607" s="170"/>
      <c r="F607" s="99"/>
      <c r="H607" s="170"/>
      <c r="I607" s="170"/>
      <c r="J607" s="170"/>
      <c r="K607" s="170"/>
      <c r="L607" s="239"/>
      <c r="M607" s="178"/>
      <c r="N607" s="178"/>
      <c r="O607" s="85"/>
      <c r="P607" s="85"/>
      <c r="Q607" s="78"/>
      <c r="R607" s="84"/>
      <c r="S607" s="78"/>
      <c r="T607" s="6"/>
    </row>
    <row r="608" spans="1:19" s="210" customFormat="1" ht="18" customHeight="1" thickBot="1">
      <c r="A608" s="44">
        <v>31</v>
      </c>
      <c r="B608" s="170"/>
      <c r="C608" s="170"/>
      <c r="D608" s="170"/>
      <c r="E608" s="170"/>
      <c r="F608" s="151">
        <f>SUM(F606:F607)</f>
        <v>0</v>
      </c>
      <c r="H608" s="170"/>
      <c r="I608" s="170"/>
      <c r="J608" s="170"/>
      <c r="K608" s="170"/>
      <c r="L608" s="127"/>
      <c r="M608" s="179"/>
      <c r="N608" s="179"/>
      <c r="O608" s="55"/>
      <c r="P608" s="55"/>
      <c r="Q608" s="79"/>
      <c r="R608" s="85"/>
      <c r="S608" s="79"/>
    </row>
    <row r="609" spans="1:19" s="210" customFormat="1" ht="18" customHeight="1" thickTop="1">
      <c r="A609" s="44"/>
      <c r="B609" s="170"/>
      <c r="C609" s="170"/>
      <c r="D609" s="170"/>
      <c r="E609" s="170"/>
      <c r="F609" s="152"/>
      <c r="H609" s="170"/>
      <c r="I609" s="170"/>
      <c r="J609" s="170"/>
      <c r="K609" s="170"/>
      <c r="L609" s="127"/>
      <c r="M609" s="179"/>
      <c r="N609" s="179"/>
      <c r="O609" s="55"/>
      <c r="P609" s="55"/>
      <c r="Q609" s="79"/>
      <c r="R609" s="85"/>
      <c r="S609" s="79"/>
    </row>
    <row r="610" spans="1:19" s="210" customFormat="1" ht="18" customHeight="1">
      <c r="A610" s="44"/>
      <c r="B610" s="198" t="s">
        <v>431</v>
      </c>
      <c r="C610" s="14"/>
      <c r="D610" s="14"/>
      <c r="E610" s="14"/>
      <c r="F610" s="14"/>
      <c r="G610" s="14"/>
      <c r="H610" s="14"/>
      <c r="I610" s="14"/>
      <c r="J610" s="14"/>
      <c r="K610" s="193"/>
      <c r="L610" s="127"/>
      <c r="M610" s="179"/>
      <c r="N610" s="179"/>
      <c r="O610" s="55"/>
      <c r="P610" s="55"/>
      <c r="Q610" s="79"/>
      <c r="R610" s="85"/>
      <c r="S610" s="79"/>
    </row>
    <row r="611" spans="1:19" s="210" customFormat="1" ht="18" customHeight="1">
      <c r="A611" s="44"/>
      <c r="B611" s="175" t="s">
        <v>105</v>
      </c>
      <c r="C611" s="193"/>
      <c r="D611" s="117"/>
      <c r="E611" s="117"/>
      <c r="F611" s="117"/>
      <c r="G611" s="117"/>
      <c r="H611" s="118" t="s">
        <v>570</v>
      </c>
      <c r="I611" s="117"/>
      <c r="J611" s="118" t="s">
        <v>494</v>
      </c>
      <c r="K611" s="193"/>
      <c r="L611" s="127"/>
      <c r="M611" s="179"/>
      <c r="N611" s="179"/>
      <c r="O611" s="55"/>
      <c r="P611" s="55"/>
      <c r="Q611" s="79"/>
      <c r="R611" s="85"/>
      <c r="S611" s="79"/>
    </row>
    <row r="612" spans="1:19" s="210" customFormat="1" ht="18" customHeight="1">
      <c r="A612" s="44"/>
      <c r="B612" s="193"/>
      <c r="C612" s="193"/>
      <c r="D612" s="116"/>
      <c r="E612" s="116"/>
      <c r="F612" s="116"/>
      <c r="G612" s="116"/>
      <c r="H612" s="119" t="s">
        <v>99</v>
      </c>
      <c r="I612" s="116"/>
      <c r="J612" s="119" t="s">
        <v>99</v>
      </c>
      <c r="K612" s="14"/>
      <c r="L612" s="127"/>
      <c r="M612" s="179"/>
      <c r="N612" s="179"/>
      <c r="O612" s="55"/>
      <c r="P612" s="55"/>
      <c r="Q612" s="79"/>
      <c r="R612" s="85"/>
      <c r="S612" s="79"/>
    </row>
    <row r="613" spans="1:19" s="210" customFormat="1" ht="18" customHeight="1">
      <c r="A613" s="44">
        <v>321</v>
      </c>
      <c r="B613" s="39" t="s">
        <v>457</v>
      </c>
      <c r="C613" s="39"/>
      <c r="D613" s="108"/>
      <c r="E613" s="108"/>
      <c r="F613" s="108"/>
      <c r="G613" s="108"/>
      <c r="H613" s="379">
        <f>-SUMIF('تراز آزمایشی'!$H$3:$H$1000,A613,'تراز آزمایشی'!$K$3:$K$1000)+SUMIF('تراز آزمایشی'!$H$3:$H$1000,A613,'تراز آزمایشی'!$L$3:$L$1000)</f>
        <v>0</v>
      </c>
      <c r="I613" s="130"/>
      <c r="J613" s="130"/>
      <c r="K613" s="193"/>
      <c r="L613" s="127"/>
      <c r="M613" s="179"/>
      <c r="N613" s="179"/>
      <c r="O613" s="55"/>
      <c r="P613" s="55"/>
      <c r="Q613" s="79"/>
      <c r="R613" s="85"/>
      <c r="S613" s="79"/>
    </row>
    <row r="614" spans="1:19" s="210" customFormat="1" ht="18" customHeight="1">
      <c r="A614" s="44">
        <v>322</v>
      </c>
      <c r="B614" s="39" t="s">
        <v>458</v>
      </c>
      <c r="C614" s="39"/>
      <c r="D614" s="105"/>
      <c r="E614" s="105"/>
      <c r="F614" s="105"/>
      <c r="G614" s="105"/>
      <c r="H614" s="379">
        <f>-SUMIF('تراز آزمایشی'!$H$3:$H$1000,A614,'تراز آزمایشی'!$K$3:$K$1000)+SUMIF('تراز آزمایشی'!$H$3:$H$1000,A614,'تراز آزمایشی'!$L$3:$L$1000)</f>
        <v>0</v>
      </c>
      <c r="I614" s="140"/>
      <c r="J614" s="130"/>
      <c r="K614" s="193"/>
      <c r="L614" s="127"/>
      <c r="M614" s="179"/>
      <c r="N614" s="179"/>
      <c r="O614" s="55"/>
      <c r="P614" s="55"/>
      <c r="Q614" s="22"/>
      <c r="R614" s="24"/>
      <c r="S614" s="22"/>
    </row>
    <row r="615" spans="1:19" s="210" customFormat="1" ht="18" customHeight="1" thickBot="1">
      <c r="A615" s="44">
        <v>32</v>
      </c>
      <c r="B615" s="39"/>
      <c r="C615" s="39"/>
      <c r="D615" s="105"/>
      <c r="E615" s="105"/>
      <c r="F615" s="105"/>
      <c r="G615" s="105"/>
      <c r="H615" s="383">
        <f>SUM(H613:H614)</f>
        <v>0</v>
      </c>
      <c r="I615" s="142"/>
      <c r="J615" s="123">
        <f>SUM(J613:J614)</f>
        <v>0</v>
      </c>
      <c r="K615" s="193"/>
      <c r="L615" s="127"/>
      <c r="M615" s="180"/>
      <c r="N615" s="180"/>
      <c r="O615" s="86"/>
      <c r="P615" s="86"/>
      <c r="Q615" s="24"/>
      <c r="R615" s="24"/>
      <c r="S615" s="24"/>
    </row>
    <row r="616" spans="1:19" s="210" customFormat="1" ht="18" customHeight="1" thickTop="1">
      <c r="A616" s="44"/>
      <c r="B616" s="39"/>
      <c r="C616" s="39"/>
      <c r="D616" s="105"/>
      <c r="E616" s="105"/>
      <c r="F616" s="105"/>
      <c r="G616" s="105"/>
      <c r="H616" s="130"/>
      <c r="I616" s="140"/>
      <c r="J616" s="130"/>
      <c r="K616" s="193"/>
      <c r="L616" s="239"/>
      <c r="M616" s="181"/>
      <c r="N616" s="181"/>
      <c r="O616" s="87"/>
      <c r="P616" s="87"/>
      <c r="Q616" s="24"/>
      <c r="R616" s="23"/>
      <c r="S616" s="22"/>
    </row>
    <row r="617" spans="1:19" s="210" customFormat="1" ht="34.5" customHeight="1">
      <c r="A617" s="44"/>
      <c r="B617" s="531" t="s">
        <v>574</v>
      </c>
      <c r="C617" s="531"/>
      <c r="D617" s="531"/>
      <c r="E617" s="531"/>
      <c r="F617" s="531"/>
      <c r="G617" s="531"/>
      <c r="H617" s="531"/>
      <c r="I617" s="531"/>
      <c r="J617" s="531"/>
      <c r="K617" s="153"/>
      <c r="L617" s="127"/>
      <c r="M617" s="239"/>
      <c r="N617" s="239"/>
      <c r="O617" s="251"/>
      <c r="P617" s="251"/>
      <c r="Q617" s="22"/>
      <c r="R617" s="88"/>
      <c r="S617" s="22"/>
    </row>
    <row r="618" spans="1:19" s="210" customFormat="1" ht="18" customHeight="1">
      <c r="A618" s="44"/>
      <c r="B618" s="200"/>
      <c r="C618" s="193"/>
      <c r="D618" s="143"/>
      <c r="E618" s="143"/>
      <c r="F618" s="143"/>
      <c r="G618" s="143"/>
      <c r="H618" s="137"/>
      <c r="I618" s="147"/>
      <c r="J618" s="137"/>
      <c r="K618" s="193"/>
      <c r="L618" s="171"/>
      <c r="M618" s="171"/>
      <c r="N618" s="171"/>
      <c r="O618" s="82"/>
      <c r="P618" s="82"/>
      <c r="Q618" s="251"/>
      <c r="R618" s="251"/>
      <c r="S618" s="251"/>
    </row>
    <row r="619" spans="1:19" s="210" customFormat="1" ht="19.5" customHeight="1">
      <c r="A619" s="44"/>
      <c r="B619" s="39" t="s">
        <v>432</v>
      </c>
      <c r="C619" s="153"/>
      <c r="D619" s="153"/>
      <c r="E619" s="153"/>
      <c r="F619" s="153"/>
      <c r="G619" s="153"/>
      <c r="H619" s="153"/>
      <c r="I619" s="153"/>
      <c r="J619" s="153"/>
      <c r="K619" s="153"/>
      <c r="L619" s="182"/>
      <c r="M619" s="239"/>
      <c r="N619" s="239"/>
      <c r="O619" s="251"/>
      <c r="P619" s="251"/>
      <c r="Q619" s="82"/>
      <c r="R619" s="82"/>
      <c r="S619" s="82"/>
    </row>
    <row r="620" spans="1:19" s="210" customFormat="1" ht="18" customHeight="1">
      <c r="A620" s="44"/>
      <c r="B620" s="170"/>
      <c r="C620" s="170"/>
      <c r="D620" s="170"/>
      <c r="E620" s="170"/>
      <c r="F620" s="170"/>
      <c r="G620" s="170"/>
      <c r="H620" s="118" t="s">
        <v>570</v>
      </c>
      <c r="I620" s="117"/>
      <c r="J620" s="118" t="s">
        <v>494</v>
      </c>
      <c r="K620" s="170"/>
      <c r="L620" s="103"/>
      <c r="M620" s="193"/>
      <c r="N620" s="193"/>
      <c r="Q620" s="75"/>
      <c r="R620" s="75"/>
      <c r="S620" s="75"/>
    </row>
    <row r="621" spans="1:19" s="210" customFormat="1" ht="18" customHeight="1">
      <c r="A621" s="44"/>
      <c r="B621" s="193"/>
      <c r="C621" s="170"/>
      <c r="D621" s="170"/>
      <c r="E621" s="170"/>
      <c r="F621" s="170"/>
      <c r="G621" s="170"/>
      <c r="H621" s="119" t="s">
        <v>99</v>
      </c>
      <c r="I621" s="116"/>
      <c r="J621" s="119" t="s">
        <v>99</v>
      </c>
      <c r="K621" s="170"/>
      <c r="L621" s="103"/>
      <c r="M621" s="193"/>
      <c r="N621" s="193"/>
      <c r="Q621" s="75"/>
      <c r="R621" s="75"/>
      <c r="S621" s="75"/>
    </row>
    <row r="622" spans="1:19" s="210" customFormat="1" ht="18" customHeight="1">
      <c r="A622" s="44"/>
      <c r="B622" s="39" t="s">
        <v>576</v>
      </c>
      <c r="C622" s="170"/>
      <c r="D622" s="170"/>
      <c r="E622" s="170"/>
      <c r="F622" s="170"/>
      <c r="G622" s="170"/>
      <c r="H622" s="130"/>
      <c r="I622" s="130"/>
      <c r="J622" s="130"/>
      <c r="K622" s="170"/>
      <c r="L622" s="103"/>
      <c r="M622" s="193"/>
      <c r="N622" s="193"/>
      <c r="Q622" s="75"/>
      <c r="R622" s="75"/>
      <c r="S622" s="75"/>
    </row>
    <row r="623" spans="1:19" s="210" customFormat="1" ht="18" customHeight="1">
      <c r="A623" s="44"/>
      <c r="B623" s="39" t="s">
        <v>33</v>
      </c>
      <c r="C623" s="170"/>
      <c r="D623" s="170"/>
      <c r="E623" s="170"/>
      <c r="F623" s="170"/>
      <c r="G623" s="170"/>
      <c r="H623" s="130"/>
      <c r="I623" s="140"/>
      <c r="J623" s="130"/>
      <c r="K623" s="170"/>
      <c r="L623" s="103"/>
      <c r="M623" s="193"/>
      <c r="N623" s="193"/>
      <c r="Q623" s="75"/>
      <c r="R623" s="75"/>
      <c r="S623" s="75"/>
    </row>
    <row r="624" spans="1:19" s="210" customFormat="1" ht="18" customHeight="1" thickBot="1">
      <c r="A624" s="44"/>
      <c r="B624" s="170"/>
      <c r="C624" s="170"/>
      <c r="D624" s="170"/>
      <c r="E624" s="170"/>
      <c r="F624" s="170"/>
      <c r="G624" s="170"/>
      <c r="H624" s="123">
        <f>SUM(H622:H623)</f>
        <v>0</v>
      </c>
      <c r="I624" s="142"/>
      <c r="J624" s="123">
        <f>SUM(J622:J623)</f>
        <v>0</v>
      </c>
      <c r="K624" s="170"/>
      <c r="L624" s="103"/>
      <c r="M624" s="193"/>
      <c r="N624" s="193"/>
      <c r="Q624" s="75"/>
      <c r="R624" s="75"/>
      <c r="S624" s="75"/>
    </row>
    <row r="625" spans="1:19" s="210" customFormat="1" ht="18" customHeight="1" thickTop="1">
      <c r="A625" s="44"/>
      <c r="B625" s="170"/>
      <c r="C625" s="170"/>
      <c r="D625" s="170"/>
      <c r="E625" s="170"/>
      <c r="F625" s="170"/>
      <c r="G625" s="170"/>
      <c r="H625" s="170"/>
      <c r="I625" s="170"/>
      <c r="J625" s="170"/>
      <c r="K625" s="170"/>
      <c r="L625" s="103"/>
      <c r="M625" s="193"/>
      <c r="N625" s="193"/>
      <c r="Q625" s="75"/>
      <c r="R625" s="75"/>
      <c r="S625" s="75"/>
    </row>
    <row r="626" spans="1:19" s="210" customFormat="1" ht="30" customHeight="1">
      <c r="A626" s="44"/>
      <c r="B626" s="531" t="s">
        <v>624</v>
      </c>
      <c r="C626" s="531"/>
      <c r="D626" s="531"/>
      <c r="E626" s="531"/>
      <c r="F626" s="531"/>
      <c r="G626" s="531"/>
      <c r="H626" s="531"/>
      <c r="I626" s="531"/>
      <c r="J626" s="531"/>
      <c r="K626" s="531"/>
      <c r="L626" s="103"/>
      <c r="M626" s="193"/>
      <c r="N626" s="193"/>
      <c r="Q626" s="75"/>
      <c r="R626" s="75"/>
      <c r="S626" s="75"/>
    </row>
    <row r="627" spans="1:19" s="210" customFormat="1" ht="18" customHeight="1">
      <c r="A627" s="44"/>
      <c r="E627" s="267"/>
      <c r="L627" s="103"/>
      <c r="M627" s="193"/>
      <c r="N627" s="193"/>
      <c r="Q627" s="75"/>
      <c r="R627" s="75"/>
      <c r="S627" s="75"/>
    </row>
    <row r="628" spans="1:19" s="210" customFormat="1" ht="18" customHeight="1">
      <c r="A628" s="44"/>
      <c r="E628" s="267"/>
      <c r="L628" s="103"/>
      <c r="M628" s="193"/>
      <c r="N628" s="193"/>
      <c r="Q628" s="75"/>
      <c r="R628" s="75"/>
      <c r="S628" s="75"/>
    </row>
    <row r="629" spans="1:19" s="210" customFormat="1" ht="18" customHeight="1">
      <c r="A629" s="44"/>
      <c r="E629" s="267"/>
      <c r="L629" s="103"/>
      <c r="M629" s="193"/>
      <c r="N629" s="193"/>
      <c r="Q629" s="75"/>
      <c r="R629" s="75"/>
      <c r="S629" s="75"/>
    </row>
    <row r="630" spans="1:19" s="210" customFormat="1" ht="18" customHeight="1">
      <c r="A630" s="44"/>
      <c r="E630" s="267"/>
      <c r="L630" s="103"/>
      <c r="M630" s="193"/>
      <c r="N630" s="193"/>
      <c r="Q630" s="75"/>
      <c r="R630" s="75"/>
      <c r="S630" s="75"/>
    </row>
    <row r="631" spans="1:19" s="210" customFormat="1" ht="35.25" customHeight="1">
      <c r="A631" s="44"/>
      <c r="E631" s="267"/>
      <c r="L631" s="103"/>
      <c r="M631" s="193"/>
      <c r="N631" s="193"/>
      <c r="Q631" s="75"/>
      <c r="R631" s="75"/>
      <c r="S631" s="75"/>
    </row>
    <row r="632" spans="1:19" s="210" customFormat="1" ht="18" customHeight="1">
      <c r="A632" s="44"/>
      <c r="B632" s="153"/>
      <c r="C632" s="153"/>
      <c r="D632" s="153"/>
      <c r="E632" s="153"/>
      <c r="F632" s="153"/>
      <c r="G632" s="153"/>
      <c r="H632" s="153"/>
      <c r="I632" s="153"/>
      <c r="J632" s="153"/>
      <c r="K632" s="153"/>
      <c r="L632" s="103"/>
      <c r="M632" s="193"/>
      <c r="N632" s="193"/>
      <c r="Q632" s="75"/>
      <c r="R632" s="75"/>
      <c r="S632" s="75"/>
    </row>
    <row r="633" spans="1:19" s="210" customFormat="1" ht="18" customHeight="1">
      <c r="A633" s="44"/>
      <c r="B633" s="153"/>
      <c r="C633" s="153"/>
      <c r="D633" s="153"/>
      <c r="E633" s="153"/>
      <c r="F633" s="153"/>
      <c r="G633" s="153"/>
      <c r="H633" s="153"/>
      <c r="I633" s="153"/>
      <c r="J633" s="153"/>
      <c r="K633" s="153"/>
      <c r="L633" s="103"/>
      <c r="M633" s="193"/>
      <c r="N633" s="193"/>
      <c r="Q633" s="75"/>
      <c r="R633" s="75"/>
      <c r="S633" s="75"/>
    </row>
    <row r="634" spans="1:19" s="210" customFormat="1" ht="18" customHeight="1">
      <c r="A634" s="44"/>
      <c r="B634" s="153"/>
      <c r="C634" s="153"/>
      <c r="D634" s="153"/>
      <c r="E634" s="153"/>
      <c r="F634" s="153"/>
      <c r="G634" s="153"/>
      <c r="H634" s="153"/>
      <c r="I634" s="153"/>
      <c r="J634" s="153"/>
      <c r="K634" s="153"/>
      <c r="L634" s="103"/>
      <c r="M634" s="193"/>
      <c r="N634" s="193"/>
      <c r="Q634" s="75"/>
      <c r="R634" s="75"/>
      <c r="S634" s="75"/>
    </row>
    <row r="635" spans="1:19" s="210" customFormat="1" ht="18" customHeight="1">
      <c r="A635" s="44"/>
      <c r="B635" s="153"/>
      <c r="C635" s="153"/>
      <c r="D635" s="153"/>
      <c r="E635" s="153"/>
      <c r="F635" s="153"/>
      <c r="G635" s="153"/>
      <c r="H635" s="153"/>
      <c r="I635" s="153"/>
      <c r="J635" s="153"/>
      <c r="K635" s="153"/>
      <c r="L635" s="103"/>
      <c r="M635" s="193"/>
      <c r="N635" s="193"/>
      <c r="Q635" s="75"/>
      <c r="R635" s="75"/>
      <c r="S635" s="75"/>
    </row>
    <row r="636" spans="1:19" s="210" customFormat="1" ht="18" customHeight="1">
      <c r="A636" s="44"/>
      <c r="B636" s="153"/>
      <c r="C636" s="153"/>
      <c r="D636" s="153"/>
      <c r="E636" s="153"/>
      <c r="F636" s="153"/>
      <c r="G636" s="153"/>
      <c r="H636" s="153"/>
      <c r="I636" s="153"/>
      <c r="J636" s="153"/>
      <c r="K636" s="153"/>
      <c r="L636" s="103"/>
      <c r="M636" s="193"/>
      <c r="N636" s="193"/>
      <c r="Q636" s="75"/>
      <c r="R636" s="75"/>
      <c r="S636" s="75"/>
    </row>
    <row r="637" spans="1:19" s="210" customFormat="1" ht="18" customHeight="1">
      <c r="A637" s="44"/>
      <c r="B637" s="153"/>
      <c r="C637" s="153"/>
      <c r="D637" s="153"/>
      <c r="E637" s="153"/>
      <c r="F637" s="153"/>
      <c r="G637" s="153"/>
      <c r="H637" s="153"/>
      <c r="I637" s="153"/>
      <c r="J637" s="153"/>
      <c r="K637" s="153"/>
      <c r="L637" s="103"/>
      <c r="M637" s="193"/>
      <c r="N637" s="193"/>
      <c r="Q637" s="75"/>
      <c r="R637" s="75"/>
      <c r="S637" s="75"/>
    </row>
    <row r="638" spans="1:19" s="210" customFormat="1" ht="18" customHeight="1">
      <c r="A638" s="44"/>
      <c r="B638" s="170"/>
      <c r="C638" s="170"/>
      <c r="D638" s="170"/>
      <c r="E638" s="170"/>
      <c r="F638" s="170"/>
      <c r="G638" s="170"/>
      <c r="H638" s="170"/>
      <c r="I638" s="170"/>
      <c r="J638" s="170"/>
      <c r="K638" s="170"/>
      <c r="L638" s="103"/>
      <c r="M638" s="193"/>
      <c r="N638" s="193"/>
      <c r="Q638" s="75"/>
      <c r="R638" s="75"/>
      <c r="S638" s="75"/>
    </row>
    <row r="639" spans="1:19" s="210" customFormat="1" ht="18" customHeight="1">
      <c r="A639" s="44"/>
      <c r="B639" s="170"/>
      <c r="C639" s="170"/>
      <c r="D639" s="170"/>
      <c r="E639" s="170"/>
      <c r="F639" s="170"/>
      <c r="G639" s="170"/>
      <c r="H639" s="170"/>
      <c r="I639" s="170"/>
      <c r="J639" s="170"/>
      <c r="K639" s="170"/>
      <c r="L639" s="103"/>
      <c r="M639" s="193"/>
      <c r="N639" s="193"/>
      <c r="Q639" s="75"/>
      <c r="R639" s="75"/>
      <c r="S639" s="75"/>
    </row>
    <row r="640" spans="1:14" s="210" customFormat="1" ht="23.25" customHeight="1">
      <c r="A640" s="44"/>
      <c r="B640" s="269" t="s">
        <v>433</v>
      </c>
      <c r="C640" s="14"/>
      <c r="D640" s="14"/>
      <c r="E640" s="14"/>
      <c r="F640" s="14"/>
      <c r="G640" s="14"/>
      <c r="H640" s="193"/>
      <c r="I640" s="193"/>
      <c r="J640" s="193"/>
      <c r="K640" s="153"/>
      <c r="L640" s="193"/>
      <c r="M640" s="193"/>
      <c r="N640" s="193"/>
    </row>
    <row r="641" spans="1:14" s="210" customFormat="1" ht="18" customHeight="1">
      <c r="A641" s="44"/>
      <c r="B641" s="39" t="s">
        <v>106</v>
      </c>
      <c r="C641" s="39"/>
      <c r="D641" s="39"/>
      <c r="E641" s="39"/>
      <c r="F641" s="39"/>
      <c r="G641" s="39"/>
      <c r="H641" s="14"/>
      <c r="I641" s="14"/>
      <c r="J641" s="14"/>
      <c r="K641" s="193"/>
      <c r="L641" s="193"/>
      <c r="M641" s="193"/>
      <c r="N641" s="193"/>
    </row>
    <row r="642" spans="1:14" s="210" customFormat="1" ht="18" customHeight="1">
      <c r="A642" s="44"/>
      <c r="B642" s="193"/>
      <c r="C642" s="193"/>
      <c r="D642" s="117"/>
      <c r="E642" s="117"/>
      <c r="F642" s="117"/>
      <c r="G642" s="117"/>
      <c r="H642" s="39"/>
      <c r="I642" s="39"/>
      <c r="J642" s="39"/>
      <c r="K642" s="14"/>
      <c r="L642" s="193"/>
      <c r="M642" s="193"/>
      <c r="N642" s="193"/>
    </row>
    <row r="643" spans="1:14" s="210" customFormat="1" ht="18" customHeight="1">
      <c r="A643" s="44"/>
      <c r="B643" s="193"/>
      <c r="C643" s="193"/>
      <c r="D643" s="116"/>
      <c r="E643" s="116"/>
      <c r="F643" s="116"/>
      <c r="G643" s="116"/>
      <c r="H643" s="118" t="s">
        <v>570</v>
      </c>
      <c r="I643" s="149"/>
      <c r="J643" s="118" t="s">
        <v>494</v>
      </c>
      <c r="K643" s="39"/>
      <c r="L643" s="193"/>
      <c r="M643" s="193"/>
      <c r="N643" s="193"/>
    </row>
    <row r="644" spans="1:14" s="210" customFormat="1" ht="18" customHeight="1">
      <c r="A644" s="44"/>
      <c r="B644" s="39"/>
      <c r="C644" s="39"/>
      <c r="D644" s="108"/>
      <c r="E644" s="108"/>
      <c r="F644" s="108"/>
      <c r="G644" s="108"/>
      <c r="H644" s="119" t="s">
        <v>99</v>
      </c>
      <c r="I644" s="119"/>
      <c r="J644" s="119" t="s">
        <v>99</v>
      </c>
      <c r="K644" s="193"/>
      <c r="L644" s="193"/>
      <c r="M644" s="193"/>
      <c r="N644" s="193"/>
    </row>
    <row r="645" spans="1:14" s="210" customFormat="1" ht="18" customHeight="1">
      <c r="A645" s="44"/>
      <c r="B645" s="39" t="s">
        <v>50</v>
      </c>
      <c r="C645" s="39"/>
      <c r="D645" s="108"/>
      <c r="E645" s="108"/>
      <c r="F645" s="108"/>
      <c r="G645" s="108"/>
      <c r="H645" s="357">
        <f>سودوزيان!F14</f>
        <v>0</v>
      </c>
      <c r="I645" s="343"/>
      <c r="J645" s="343"/>
      <c r="K645" s="193"/>
      <c r="L645" s="193"/>
      <c r="M645" s="193"/>
      <c r="N645" s="193"/>
    </row>
    <row r="646" spans="1:14" s="210" customFormat="1" ht="18" customHeight="1">
      <c r="A646" s="44"/>
      <c r="B646" s="39" t="s">
        <v>104</v>
      </c>
      <c r="C646" s="39"/>
      <c r="D646" s="108"/>
      <c r="E646" s="108"/>
      <c r="F646" s="108"/>
      <c r="G646" s="108"/>
      <c r="H646" s="358">
        <f>'دارائیها ثابت مشهود'!P18</f>
        <v>0</v>
      </c>
      <c r="I646" s="344"/>
      <c r="J646" s="344"/>
      <c r="K646" s="193"/>
      <c r="L646" s="193"/>
      <c r="M646" s="193"/>
      <c r="N646" s="193"/>
    </row>
    <row r="647" spans="1:14" s="210" customFormat="1" ht="18" customHeight="1">
      <c r="A647" s="44"/>
      <c r="B647" s="39" t="s">
        <v>107</v>
      </c>
      <c r="C647" s="39"/>
      <c r="D647" s="108"/>
      <c r="E647" s="108"/>
      <c r="F647" s="108"/>
      <c r="G647" s="108"/>
      <c r="H647" s="358">
        <f>H385-J385</f>
        <v>0</v>
      </c>
      <c r="I647" s="344"/>
      <c r="J647" s="344"/>
      <c r="K647" s="193"/>
      <c r="L647" s="193"/>
      <c r="M647" s="193"/>
      <c r="N647" s="193"/>
    </row>
    <row r="648" spans="1:14" s="210" customFormat="1" ht="18" customHeight="1">
      <c r="A648" s="44"/>
      <c r="B648" s="39" t="s">
        <v>167</v>
      </c>
      <c r="C648" s="39"/>
      <c r="D648" s="108"/>
      <c r="E648" s="108"/>
      <c r="G648" s="108"/>
      <c r="H648" s="358">
        <f>J150-H150</f>
        <v>0</v>
      </c>
      <c r="I648" s="344"/>
      <c r="J648" s="344"/>
      <c r="K648" s="193"/>
      <c r="L648" s="193"/>
      <c r="M648" s="193"/>
      <c r="N648" s="193"/>
    </row>
    <row r="649" spans="1:14" s="210" customFormat="1" ht="18" customHeight="1">
      <c r="A649" s="44"/>
      <c r="B649" s="39" t="s">
        <v>564</v>
      </c>
      <c r="C649" s="39"/>
      <c r="D649" s="108"/>
      <c r="E649" s="108"/>
      <c r="G649" s="108"/>
      <c r="H649" s="358">
        <f>J170-(H170+'اقلام بي اثردر سود عمليات نقدي'!H5)</f>
        <v>0</v>
      </c>
      <c r="I649" s="344"/>
      <c r="J649" s="344"/>
      <c r="K649" s="193"/>
      <c r="L649" s="193"/>
      <c r="M649" s="193"/>
      <c r="N649" s="193"/>
    </row>
    <row r="650" spans="1:14" s="210" customFormat="1" ht="18" customHeight="1">
      <c r="A650" s="44"/>
      <c r="B650" s="39" t="s">
        <v>565</v>
      </c>
      <c r="C650" s="39"/>
      <c r="D650" s="108"/>
      <c r="E650" s="108"/>
      <c r="F650" s="108"/>
      <c r="G650" s="108"/>
      <c r="H650" s="358">
        <f>(J116+J132)-((H116+H132)+('اقلام بي اثردر سود عمليات نقدي'!H6+'اقلام بي اثردر سود عمليات نقدي'!H7))</f>
        <v>0</v>
      </c>
      <c r="I650" s="344"/>
      <c r="J650" s="344"/>
      <c r="K650" s="193"/>
      <c r="L650" s="193"/>
      <c r="M650" s="193"/>
      <c r="N650" s="193"/>
    </row>
    <row r="651" spans="1:14" s="210" customFormat="1" ht="18" customHeight="1">
      <c r="A651" s="44"/>
      <c r="B651" s="39" t="s">
        <v>566</v>
      </c>
      <c r="C651" s="39"/>
      <c r="D651" s="108"/>
      <c r="E651" s="108"/>
      <c r="F651" s="108"/>
      <c r="G651" s="108"/>
      <c r="H651" s="358">
        <f>((H196+H209)+('اقلام بي اثردر سود عمليات نقدي'!H8+'اقلام بي اثردر سود عمليات نقدي'!H9))-(J196+J209)</f>
        <v>0</v>
      </c>
      <c r="I651" s="344"/>
      <c r="J651" s="344"/>
      <c r="K651" s="193"/>
      <c r="L651" s="193"/>
      <c r="M651" s="193"/>
      <c r="N651" s="193"/>
    </row>
    <row r="652" spans="1:14" s="210" customFormat="1" ht="18" customHeight="1">
      <c r="A652" s="44"/>
      <c r="B652" s="39" t="s">
        <v>567</v>
      </c>
      <c r="C652" s="39"/>
      <c r="D652" s="108"/>
      <c r="E652" s="108"/>
      <c r="F652" s="108"/>
      <c r="G652" s="108"/>
      <c r="H652" s="358">
        <f>(H225+'اقلام بي اثردر سود عمليات نقدي'!H10)-(J225)</f>
        <v>0</v>
      </c>
      <c r="I652" s="344"/>
      <c r="J652" s="344"/>
      <c r="K652" s="193"/>
      <c r="L652" s="193"/>
      <c r="M652" s="193"/>
      <c r="N652" s="193"/>
    </row>
    <row r="653" spans="1:14" s="210" customFormat="1" ht="18" customHeight="1">
      <c r="A653" s="44"/>
      <c r="B653" s="39" t="s">
        <v>568</v>
      </c>
      <c r="C653" s="39"/>
      <c r="D653" s="108"/>
      <c r="E653" s="108"/>
      <c r="F653" s="108"/>
      <c r="G653" s="108"/>
      <c r="H653" s="358">
        <f>H597</f>
        <v>0</v>
      </c>
      <c r="I653" s="344"/>
      <c r="J653" s="344"/>
      <c r="K653" s="193"/>
      <c r="L653" s="193"/>
      <c r="M653" s="193"/>
      <c r="N653" s="193"/>
    </row>
    <row r="654" spans="1:14" s="210" customFormat="1" ht="18" customHeight="1" thickBot="1">
      <c r="A654" s="44">
        <v>33</v>
      </c>
      <c r="B654" s="110"/>
      <c r="C654" s="110"/>
      <c r="D654" s="193"/>
      <c r="E654" s="193"/>
      <c r="F654" s="193"/>
      <c r="G654" s="193"/>
      <c r="H654" s="359">
        <f>SUM(H645:H653)</f>
        <v>0</v>
      </c>
      <c r="I654" s="346"/>
      <c r="J654" s="345">
        <f>SUM(J645:J653)</f>
        <v>0</v>
      </c>
      <c r="K654" s="193"/>
      <c r="L654" s="193"/>
      <c r="M654" s="193"/>
      <c r="N654" s="193"/>
    </row>
    <row r="655" spans="1:14" s="210" customFormat="1" ht="18" customHeight="1" thickTop="1">
      <c r="A655" s="44"/>
      <c r="B655" s="110"/>
      <c r="C655" s="110"/>
      <c r="D655" s="193"/>
      <c r="E655" s="193"/>
      <c r="F655" s="193"/>
      <c r="G655" s="193"/>
      <c r="H655" s="193"/>
      <c r="I655" s="193"/>
      <c r="J655" s="193"/>
      <c r="K655" s="193"/>
      <c r="L655" s="193"/>
      <c r="M655" s="193"/>
      <c r="N655" s="193"/>
    </row>
    <row r="656" spans="1:14" s="210" customFormat="1" ht="18" customHeight="1">
      <c r="A656" s="44"/>
      <c r="B656" s="290" t="s">
        <v>434</v>
      </c>
      <c r="C656" s="193"/>
      <c r="D656" s="193"/>
      <c r="E656" s="193"/>
      <c r="F656" s="193"/>
      <c r="G656" s="193"/>
      <c r="H656" s="74"/>
      <c r="I656" s="74"/>
      <c r="J656" s="74"/>
      <c r="K656" s="193"/>
      <c r="L656" s="193"/>
      <c r="M656" s="193"/>
      <c r="N656" s="193"/>
    </row>
    <row r="657" spans="1:14" s="210" customFormat="1" ht="31.5" customHeight="1">
      <c r="A657" s="44"/>
      <c r="B657" s="531" t="s">
        <v>459</v>
      </c>
      <c r="C657" s="531"/>
      <c r="D657" s="531"/>
      <c r="E657" s="531"/>
      <c r="F657" s="531"/>
      <c r="G657" s="531"/>
      <c r="H657" s="531"/>
      <c r="I657" s="531"/>
      <c r="J657" s="531"/>
      <c r="K657" s="531"/>
      <c r="L657" s="193"/>
      <c r="M657" s="193"/>
      <c r="N657" s="193"/>
    </row>
    <row r="658" spans="1:14" s="210" customFormat="1" ht="18" customHeight="1">
      <c r="A658" s="44"/>
      <c r="B658" s="110"/>
      <c r="C658" s="110"/>
      <c r="D658" s="193"/>
      <c r="E658" s="193"/>
      <c r="F658" s="193"/>
      <c r="G658" s="193"/>
      <c r="H658" s="193"/>
      <c r="I658" s="193"/>
      <c r="J658" s="193"/>
      <c r="K658" s="39"/>
      <c r="L658" s="193"/>
      <c r="M658" s="193"/>
      <c r="N658" s="193"/>
    </row>
    <row r="659" spans="1:14" s="210" customFormat="1" ht="18" customHeight="1">
      <c r="A659" s="44"/>
      <c r="B659" s="290" t="s">
        <v>435</v>
      </c>
      <c r="C659" s="74"/>
      <c r="D659" s="74"/>
      <c r="E659" s="74"/>
      <c r="F659" s="74"/>
      <c r="G659" s="74"/>
      <c r="H659" s="193"/>
      <c r="I659" s="193"/>
      <c r="J659" s="193"/>
      <c r="K659" s="193"/>
      <c r="L659" s="193"/>
      <c r="M659" s="193"/>
      <c r="N659" s="193"/>
    </row>
    <row r="660" spans="1:14" s="210" customFormat="1" ht="18" customHeight="1">
      <c r="A660" s="44"/>
      <c r="B660" s="39" t="s">
        <v>460</v>
      </c>
      <c r="C660" s="39"/>
      <c r="D660" s="39"/>
      <c r="E660" s="39"/>
      <c r="F660" s="39"/>
      <c r="G660" s="39"/>
      <c r="H660" s="118" t="s">
        <v>570</v>
      </c>
      <c r="I660" s="149"/>
      <c r="J660" s="118" t="s">
        <v>494</v>
      </c>
      <c r="K660" s="193"/>
      <c r="L660" s="193"/>
      <c r="M660" s="193"/>
      <c r="N660" s="193"/>
    </row>
    <row r="661" spans="1:14" s="210" customFormat="1" ht="18" customHeight="1">
      <c r="A661" s="44"/>
      <c r="B661" s="39"/>
      <c r="C661" s="39"/>
      <c r="D661" s="39"/>
      <c r="E661" s="39"/>
      <c r="F661" s="39"/>
      <c r="G661" s="39"/>
      <c r="H661" s="119" t="s">
        <v>99</v>
      </c>
      <c r="I661" s="119"/>
      <c r="J661" s="119" t="s">
        <v>99</v>
      </c>
      <c r="K661" s="193"/>
      <c r="L661" s="193"/>
      <c r="M661" s="193"/>
      <c r="N661" s="193"/>
    </row>
    <row r="662" spans="1:14" s="210" customFormat="1" ht="18" customHeight="1">
      <c r="A662" s="44"/>
      <c r="B662" s="39" t="s">
        <v>30</v>
      </c>
      <c r="C662" s="39"/>
      <c r="D662" s="39"/>
      <c r="E662" s="39"/>
      <c r="F662" s="39"/>
      <c r="G662" s="39"/>
      <c r="H662" s="116"/>
      <c r="I662" s="119"/>
      <c r="J662" s="116"/>
      <c r="K662" s="193"/>
      <c r="L662" s="193"/>
      <c r="M662" s="193"/>
      <c r="N662" s="193"/>
    </row>
    <row r="663" spans="1:14" s="210" customFormat="1" ht="18" customHeight="1">
      <c r="A663" s="44"/>
      <c r="B663" s="39" t="s">
        <v>260</v>
      </c>
      <c r="C663" s="110"/>
      <c r="D663" s="193"/>
      <c r="E663" s="193"/>
      <c r="F663" s="193"/>
      <c r="G663" s="193"/>
      <c r="H663" s="130"/>
      <c r="I663" s="130"/>
      <c r="J663" s="130"/>
      <c r="K663" s="193"/>
      <c r="L663" s="193"/>
      <c r="M663" s="193"/>
      <c r="N663" s="193"/>
    </row>
    <row r="664" spans="1:14" s="210" customFormat="1" ht="18" customHeight="1" thickBot="1">
      <c r="A664" s="44"/>
      <c r="B664" s="110"/>
      <c r="C664" s="110"/>
      <c r="D664" s="193"/>
      <c r="E664" s="193"/>
      <c r="F664" s="193"/>
      <c r="G664" s="193"/>
      <c r="H664" s="194">
        <f>SUM(H662:H663)</f>
        <v>0</v>
      </c>
      <c r="I664" s="193"/>
      <c r="J664" s="194">
        <f>SUM(J662:J663)</f>
        <v>0</v>
      </c>
      <c r="K664" s="193"/>
      <c r="L664" s="193"/>
      <c r="M664" s="193"/>
      <c r="N664" s="193"/>
    </row>
    <row r="665" spans="2:14" ht="18" customHeight="1" thickTop="1">
      <c r="B665" s="162"/>
      <c r="C665" s="162"/>
      <c r="D665" s="193"/>
      <c r="E665" s="193"/>
      <c r="F665" s="193"/>
      <c r="G665" s="193"/>
      <c r="H665" s="216"/>
      <c r="I665" s="216"/>
      <c r="J665" s="216"/>
      <c r="K665" s="216"/>
      <c r="L665" s="216"/>
      <c r="M665" s="216"/>
      <c r="N665" s="216"/>
    </row>
    <row r="666" spans="2:14" ht="18" customHeight="1">
      <c r="B666" s="269" t="s">
        <v>436</v>
      </c>
      <c r="C666" s="14"/>
      <c r="D666" s="14"/>
      <c r="E666" s="14"/>
      <c r="F666" s="14"/>
      <c r="G666" s="14"/>
      <c r="H666" s="193"/>
      <c r="I666" s="193"/>
      <c r="J666" s="193"/>
      <c r="K666" s="216"/>
      <c r="L666" s="216"/>
      <c r="M666" s="216"/>
      <c r="N666" s="216"/>
    </row>
    <row r="667" spans="2:14" ht="18" customHeight="1">
      <c r="B667" s="39"/>
      <c r="C667" s="14"/>
      <c r="D667" s="14"/>
      <c r="E667" s="14"/>
      <c r="F667" s="14"/>
      <c r="G667" s="14"/>
      <c r="H667" s="193"/>
      <c r="I667" s="193"/>
      <c r="J667" s="193"/>
      <c r="K667" s="216"/>
      <c r="L667" s="216"/>
      <c r="M667" s="216"/>
      <c r="N667" s="216"/>
    </row>
    <row r="668" spans="2:14" ht="18" customHeight="1">
      <c r="B668" s="39" t="s">
        <v>261</v>
      </c>
      <c r="C668" s="14"/>
      <c r="D668" s="14"/>
      <c r="E668" s="14"/>
      <c r="F668" s="14"/>
      <c r="G668" s="14"/>
      <c r="H668" s="193"/>
      <c r="I668" s="193"/>
      <c r="J668" s="193"/>
      <c r="K668" s="216"/>
      <c r="L668" s="216"/>
      <c r="M668" s="216"/>
      <c r="N668" s="216"/>
    </row>
    <row r="669" spans="2:14" ht="18" customHeight="1">
      <c r="B669" s="14"/>
      <c r="C669" s="216"/>
      <c r="D669" s="216"/>
      <c r="E669" s="216"/>
      <c r="F669" s="216"/>
      <c r="G669" s="216"/>
      <c r="H669" s="193"/>
      <c r="I669" s="193"/>
      <c r="J669" s="193"/>
      <c r="K669" s="216"/>
      <c r="L669" s="216"/>
      <c r="M669" s="216"/>
      <c r="N669" s="216"/>
    </row>
    <row r="670" spans="2:14" ht="18" customHeight="1">
      <c r="B670" s="14"/>
      <c r="C670" s="216"/>
      <c r="D670" s="216"/>
      <c r="E670" s="216"/>
      <c r="F670" s="216"/>
      <c r="H670" s="283" t="s">
        <v>99</v>
      </c>
      <c r="I670" s="193"/>
      <c r="J670" s="193"/>
      <c r="K670" s="216"/>
      <c r="L670" s="216"/>
      <c r="M670" s="216"/>
      <c r="N670" s="216"/>
    </row>
    <row r="671" spans="2:14" ht="18" customHeight="1">
      <c r="B671" s="39" t="s">
        <v>461</v>
      </c>
      <c r="D671" s="14"/>
      <c r="E671" s="14"/>
      <c r="F671" s="14"/>
      <c r="H671" s="115"/>
      <c r="I671" s="193"/>
      <c r="J671" s="193"/>
      <c r="K671" s="216"/>
      <c r="L671" s="216"/>
      <c r="M671" s="216"/>
      <c r="N671" s="216"/>
    </row>
    <row r="672" spans="2:14" ht="18" customHeight="1">
      <c r="B672" s="39" t="s">
        <v>462</v>
      </c>
      <c r="D672" s="216"/>
      <c r="E672" s="14"/>
      <c r="F672" s="14"/>
      <c r="H672" s="115"/>
      <c r="I672" s="193"/>
      <c r="J672" s="193"/>
      <c r="K672" s="216"/>
      <c r="L672" s="216"/>
      <c r="M672" s="216"/>
      <c r="N672" s="216"/>
    </row>
    <row r="673" spans="2:14" ht="18" customHeight="1" thickBot="1">
      <c r="B673" s="14"/>
      <c r="C673" s="14"/>
      <c r="D673" s="14"/>
      <c r="E673" s="14"/>
      <c r="F673" s="14"/>
      <c r="H673" s="126">
        <f>SUM(H671:H672)</f>
        <v>0</v>
      </c>
      <c r="I673" s="193"/>
      <c r="J673" s="193"/>
      <c r="K673" s="216"/>
      <c r="L673" s="216"/>
      <c r="M673" s="216"/>
      <c r="N673" s="216"/>
    </row>
    <row r="674" spans="2:14" ht="18" customHeight="1" thickTop="1">
      <c r="B674" s="14"/>
      <c r="C674" s="14"/>
      <c r="D674" s="14"/>
      <c r="E674" s="14"/>
      <c r="F674" s="198"/>
      <c r="G674" s="14"/>
      <c r="H674" s="193"/>
      <c r="I674" s="193"/>
      <c r="J674" s="193"/>
      <c r="K674" s="216"/>
      <c r="L674" s="216"/>
      <c r="M674" s="216"/>
      <c r="N674" s="216"/>
    </row>
    <row r="675" spans="2:14" ht="18" customHeight="1">
      <c r="B675" s="14"/>
      <c r="C675" s="14"/>
      <c r="D675" s="14"/>
      <c r="E675" s="14"/>
      <c r="F675" s="198"/>
      <c r="G675" s="14"/>
      <c r="H675" s="193"/>
      <c r="I675" s="193"/>
      <c r="J675" s="193"/>
      <c r="K675" s="216"/>
      <c r="L675" s="216"/>
      <c r="M675" s="216"/>
      <c r="N675" s="216"/>
    </row>
    <row r="676" spans="2:14" ht="18" customHeight="1">
      <c r="B676" s="14"/>
      <c r="C676" s="14"/>
      <c r="D676" s="14"/>
      <c r="E676" s="14"/>
      <c r="F676" s="198"/>
      <c r="G676" s="14"/>
      <c r="H676" s="193"/>
      <c r="I676" s="193"/>
      <c r="J676" s="193"/>
      <c r="K676" s="216"/>
      <c r="L676" s="216"/>
      <c r="M676" s="216"/>
      <c r="N676" s="216"/>
    </row>
    <row r="677" spans="2:14" ht="18" customHeight="1">
      <c r="B677" s="14"/>
      <c r="C677" s="14"/>
      <c r="D677" s="14"/>
      <c r="E677" s="14"/>
      <c r="F677" s="198"/>
      <c r="G677" s="14"/>
      <c r="H677" s="193"/>
      <c r="I677" s="193"/>
      <c r="J677" s="193"/>
      <c r="K677" s="216"/>
      <c r="L677" s="216"/>
      <c r="M677" s="216"/>
      <c r="N677" s="216"/>
    </row>
    <row r="678" spans="2:14" ht="18" customHeight="1">
      <c r="B678" s="39" t="s">
        <v>437</v>
      </c>
      <c r="C678" s="14"/>
      <c r="D678" s="14"/>
      <c r="E678" s="14"/>
      <c r="F678" s="14"/>
      <c r="G678" s="14"/>
      <c r="H678" s="193"/>
      <c r="I678" s="193"/>
      <c r="J678" s="193"/>
      <c r="K678" s="216"/>
      <c r="L678" s="216"/>
      <c r="M678" s="216"/>
      <c r="N678" s="216"/>
    </row>
    <row r="679" spans="2:14" ht="18" customHeight="1">
      <c r="B679" s="14"/>
      <c r="C679" s="14"/>
      <c r="D679" s="14"/>
      <c r="E679" s="14"/>
      <c r="F679" s="14"/>
      <c r="H679" s="283" t="s">
        <v>463</v>
      </c>
      <c r="I679" s="193"/>
      <c r="J679" s="193"/>
      <c r="K679" s="216"/>
      <c r="L679" s="216"/>
      <c r="M679" s="216"/>
      <c r="N679" s="216"/>
    </row>
    <row r="680" spans="2:14" ht="18" customHeight="1">
      <c r="B680" s="39" t="s">
        <v>262</v>
      </c>
      <c r="D680" s="14"/>
      <c r="E680" s="14"/>
      <c r="F680" s="14"/>
      <c r="H680" s="99"/>
      <c r="I680" s="193"/>
      <c r="J680" s="193"/>
      <c r="K680" s="216"/>
      <c r="L680" s="216"/>
      <c r="M680" s="216"/>
      <c r="N680" s="216"/>
    </row>
    <row r="681" spans="2:14" ht="18" customHeight="1">
      <c r="B681" s="39" t="s">
        <v>263</v>
      </c>
      <c r="D681" s="39"/>
      <c r="E681" s="39"/>
      <c r="F681" s="39"/>
      <c r="H681" s="99"/>
      <c r="I681" s="193"/>
      <c r="J681" s="193"/>
      <c r="K681" s="216"/>
      <c r="L681" s="216"/>
      <c r="M681" s="216"/>
      <c r="N681" s="216"/>
    </row>
    <row r="682" spans="2:14" ht="18" customHeight="1" thickBot="1">
      <c r="B682" s="193"/>
      <c r="C682" s="162"/>
      <c r="D682" s="193"/>
      <c r="E682" s="193"/>
      <c r="F682" s="193"/>
      <c r="G682" s="210"/>
      <c r="H682" s="151">
        <f>SUM(H680:H681)</f>
        <v>0</v>
      </c>
      <c r="I682" s="193"/>
      <c r="J682" s="193"/>
      <c r="K682" s="216"/>
      <c r="L682" s="216"/>
      <c r="M682" s="216"/>
      <c r="N682" s="216"/>
    </row>
    <row r="683" spans="2:14" ht="18" customHeight="1" thickTop="1">
      <c r="B683" s="193"/>
      <c r="C683" s="162"/>
      <c r="D683" s="193"/>
      <c r="E683" s="193"/>
      <c r="F683" s="193"/>
      <c r="G683" s="210"/>
      <c r="H683" s="152"/>
      <c r="I683" s="193"/>
      <c r="J683" s="193"/>
      <c r="K683" s="216"/>
      <c r="L683" s="216"/>
      <c r="M683" s="216"/>
      <c r="N683" s="216"/>
    </row>
    <row r="684" spans="1:14" s="210" customFormat="1" ht="18" customHeight="1">
      <c r="A684" s="44"/>
      <c r="B684" s="39" t="s">
        <v>264</v>
      </c>
      <c r="C684" s="14"/>
      <c r="D684" s="14"/>
      <c r="E684" s="14"/>
      <c r="F684" s="14"/>
      <c r="H684" s="201"/>
      <c r="I684" s="14"/>
      <c r="J684" s="14"/>
      <c r="K684" s="193"/>
      <c r="L684" s="193"/>
      <c r="M684" s="193"/>
      <c r="N684" s="193"/>
    </row>
    <row r="685" spans="1:14" s="210" customFormat="1" ht="18" customHeight="1">
      <c r="A685" s="44"/>
      <c r="B685" s="14"/>
      <c r="C685" s="14"/>
      <c r="D685" s="14"/>
      <c r="E685" s="14"/>
      <c r="F685" s="14"/>
      <c r="H685" s="283" t="s">
        <v>99</v>
      </c>
      <c r="I685" s="14"/>
      <c r="J685" s="14"/>
      <c r="K685" s="193"/>
      <c r="L685" s="193"/>
      <c r="M685" s="193"/>
      <c r="N685" s="193"/>
    </row>
    <row r="686" spans="1:14" s="210" customFormat="1" ht="18" customHeight="1">
      <c r="A686" s="44"/>
      <c r="B686" s="39" t="s">
        <v>464</v>
      </c>
      <c r="D686" s="14"/>
      <c r="E686" s="14"/>
      <c r="F686" s="14"/>
      <c r="H686" s="99"/>
      <c r="I686" s="14"/>
      <c r="J686" s="14"/>
      <c r="K686" s="193"/>
      <c r="L686" s="193"/>
      <c r="M686" s="193"/>
      <c r="N686" s="193"/>
    </row>
    <row r="687" spans="1:14" s="210" customFormat="1" ht="18" customHeight="1">
      <c r="A687" s="44"/>
      <c r="B687" s="39" t="s">
        <v>465</v>
      </c>
      <c r="D687" s="14"/>
      <c r="E687" s="14"/>
      <c r="F687" s="14"/>
      <c r="H687" s="99"/>
      <c r="I687" s="14"/>
      <c r="J687" s="14"/>
      <c r="K687" s="193"/>
      <c r="L687" s="193"/>
      <c r="M687" s="193"/>
      <c r="N687" s="193"/>
    </row>
    <row r="688" spans="1:14" s="210" customFormat="1" ht="18" customHeight="1">
      <c r="A688" s="44"/>
      <c r="B688" s="39" t="s">
        <v>466</v>
      </c>
      <c r="D688" s="39"/>
      <c r="E688" s="39"/>
      <c r="F688" s="39"/>
      <c r="H688" s="99"/>
      <c r="I688" s="14"/>
      <c r="J688" s="14"/>
      <c r="K688" s="193"/>
      <c r="L688" s="193"/>
      <c r="M688" s="193"/>
      <c r="N688" s="193"/>
    </row>
    <row r="689" spans="1:14" s="210" customFormat="1" ht="18" customHeight="1" thickBot="1">
      <c r="A689" s="44"/>
      <c r="B689" s="193"/>
      <c r="C689" s="162"/>
      <c r="D689" s="193"/>
      <c r="E689" s="193"/>
      <c r="F689" s="193"/>
      <c r="H689" s="151">
        <f>SUM(H686:H688)</f>
        <v>0</v>
      </c>
      <c r="I689" s="14"/>
      <c r="J689" s="14"/>
      <c r="K689" s="193"/>
      <c r="L689" s="193"/>
      <c r="M689" s="193"/>
      <c r="N689" s="193"/>
    </row>
    <row r="690" spans="1:14" s="210" customFormat="1" ht="18" customHeight="1" thickTop="1">
      <c r="A690" s="44"/>
      <c r="E690" s="267"/>
      <c r="I690" s="14"/>
      <c r="J690" s="14"/>
      <c r="K690" s="193"/>
      <c r="L690" s="193"/>
      <c r="M690" s="193"/>
      <c r="N690" s="193"/>
    </row>
    <row r="691" spans="1:14" s="210" customFormat="1" ht="18" customHeight="1">
      <c r="A691" s="44"/>
      <c r="E691" s="267"/>
      <c r="I691" s="14"/>
      <c r="J691" s="14"/>
      <c r="K691" s="193"/>
      <c r="L691" s="193"/>
      <c r="M691" s="193"/>
      <c r="N691" s="193"/>
    </row>
    <row r="692" spans="1:14" s="210" customFormat="1" ht="18" customHeight="1">
      <c r="A692" s="44"/>
      <c r="B692" s="162"/>
      <c r="C692" s="193"/>
      <c r="D692" s="193"/>
      <c r="E692" s="193"/>
      <c r="F692" s="193"/>
      <c r="H692" s="193"/>
      <c r="I692" s="39"/>
      <c r="J692" s="39"/>
      <c r="K692" s="14"/>
      <c r="L692" s="193"/>
      <c r="M692" s="193"/>
      <c r="N692" s="193"/>
    </row>
    <row r="693" spans="1:14" s="210" customFormat="1" ht="18" customHeight="1">
      <c r="A693" s="44"/>
      <c r="B693" s="198" t="s">
        <v>438</v>
      </c>
      <c r="C693" s="14"/>
      <c r="D693" s="14"/>
      <c r="E693" s="14"/>
      <c r="F693" s="14"/>
      <c r="G693" s="14"/>
      <c r="H693" s="193"/>
      <c r="I693" s="193"/>
      <c r="J693" s="193"/>
      <c r="K693" s="39"/>
      <c r="L693" s="193"/>
      <c r="M693" s="193"/>
      <c r="N693" s="193"/>
    </row>
    <row r="694" spans="2:10" s="203" customFormat="1" ht="18" customHeight="1">
      <c r="B694" s="192" t="s">
        <v>497</v>
      </c>
      <c r="C694" s="39"/>
      <c r="D694" s="39"/>
      <c r="E694" s="39"/>
      <c r="F694" s="39"/>
      <c r="G694" s="39"/>
      <c r="H694" s="39"/>
      <c r="I694" s="39"/>
      <c r="J694" s="39"/>
    </row>
    <row r="695" spans="1:14" s="210" customFormat="1" ht="36.75" customHeight="1">
      <c r="A695" s="44"/>
      <c r="B695" s="531" t="s">
        <v>265</v>
      </c>
      <c r="C695" s="531"/>
      <c r="D695" s="531"/>
      <c r="E695" s="531"/>
      <c r="F695" s="531"/>
      <c r="G695" s="531"/>
      <c r="H695" s="531"/>
      <c r="I695" s="531"/>
      <c r="J695" s="531"/>
      <c r="K695" s="193"/>
      <c r="L695" s="193"/>
      <c r="M695" s="193"/>
      <c r="N695" s="193"/>
    </row>
    <row r="696" spans="1:14" s="210" customFormat="1" ht="18" customHeight="1">
      <c r="A696" s="44"/>
      <c r="B696" s="39"/>
      <c r="C696" s="39"/>
      <c r="D696" s="39"/>
      <c r="E696" s="39"/>
      <c r="F696" s="39"/>
      <c r="G696" s="39"/>
      <c r="H696" s="14"/>
      <c r="I696" s="14"/>
      <c r="J696" s="14"/>
      <c r="K696" s="193"/>
      <c r="L696" s="193"/>
      <c r="M696" s="193"/>
      <c r="N696" s="193"/>
    </row>
    <row r="697" spans="1:14" s="210" customFormat="1" ht="39" customHeight="1">
      <c r="A697" s="44"/>
      <c r="B697" s="531" t="s">
        <v>599</v>
      </c>
      <c r="C697" s="531"/>
      <c r="D697" s="531"/>
      <c r="E697" s="531"/>
      <c r="F697" s="531"/>
      <c r="G697" s="531"/>
      <c r="H697" s="531"/>
      <c r="I697" s="531"/>
      <c r="J697" s="531"/>
      <c r="K697" s="531"/>
      <c r="L697" s="193"/>
      <c r="M697" s="193"/>
      <c r="N697" s="193"/>
    </row>
    <row r="698" spans="1:14" s="210" customFormat="1" ht="18" customHeight="1">
      <c r="A698" s="44"/>
      <c r="B698" s="39"/>
      <c r="C698" s="39"/>
      <c r="D698" s="39"/>
      <c r="E698" s="39"/>
      <c r="F698" s="39"/>
      <c r="G698" s="39"/>
      <c r="H698" s="14"/>
      <c r="I698" s="14"/>
      <c r="J698" s="14"/>
      <c r="K698" s="193"/>
      <c r="L698" s="193"/>
      <c r="M698" s="193"/>
      <c r="N698" s="193"/>
    </row>
    <row r="699" spans="1:14" s="210" customFormat="1" ht="18" customHeight="1">
      <c r="A699" s="44"/>
      <c r="B699" s="291"/>
      <c r="C699" s="39"/>
      <c r="D699" s="39"/>
      <c r="E699" s="39"/>
      <c r="F699" s="39"/>
      <c r="G699" s="39"/>
      <c r="H699" s="14"/>
      <c r="I699" s="14"/>
      <c r="J699" s="14"/>
      <c r="K699" s="193"/>
      <c r="L699" s="193"/>
      <c r="M699" s="193"/>
      <c r="N699" s="193"/>
    </row>
    <row r="700" spans="1:14" s="210" customFormat="1" ht="18" customHeight="1">
      <c r="A700" s="44"/>
      <c r="B700" s="115"/>
      <c r="C700" s="162"/>
      <c r="D700" s="193"/>
      <c r="E700" s="193"/>
      <c r="F700" s="193"/>
      <c r="G700" s="193"/>
      <c r="H700" s="39"/>
      <c r="I700" s="39"/>
      <c r="J700" s="39"/>
      <c r="K700" s="14"/>
      <c r="L700" s="193"/>
      <c r="M700" s="193"/>
      <c r="N700" s="193"/>
    </row>
    <row r="701" spans="1:14" s="210" customFormat="1" ht="18" customHeight="1">
      <c r="A701" s="267"/>
      <c r="E701" s="267"/>
      <c r="K701" s="39"/>
      <c r="L701" s="193"/>
      <c r="M701" s="193"/>
      <c r="N701" s="193"/>
    </row>
    <row r="702" spans="1:14" s="210" customFormat="1" ht="18" customHeight="1">
      <c r="A702" s="267"/>
      <c r="E702" s="267"/>
      <c r="K702" s="193"/>
      <c r="L702" s="193"/>
      <c r="M702" s="193"/>
      <c r="N702" s="193"/>
    </row>
    <row r="703" spans="1:14" s="210" customFormat="1" ht="30.75" customHeight="1">
      <c r="A703" s="267"/>
      <c r="E703" s="267"/>
      <c r="K703" s="14"/>
      <c r="L703" s="193"/>
      <c r="M703" s="193"/>
      <c r="N703" s="193"/>
    </row>
    <row r="704" spans="1:14" s="210" customFormat="1" ht="18" customHeight="1">
      <c r="A704" s="267"/>
      <c r="E704" s="267"/>
      <c r="K704" s="39"/>
      <c r="L704" s="193"/>
      <c r="M704" s="193"/>
      <c r="N704" s="193"/>
    </row>
    <row r="705" spans="1:14" s="210" customFormat="1" ht="19.5" customHeight="1">
      <c r="A705" s="267"/>
      <c r="E705" s="267"/>
      <c r="K705" s="193"/>
      <c r="L705" s="193"/>
      <c r="M705" s="193"/>
      <c r="N705" s="193"/>
    </row>
    <row r="706" spans="1:14" s="210" customFormat="1" ht="18" customHeight="1">
      <c r="A706" s="267"/>
      <c r="E706" s="267"/>
      <c r="K706" s="193"/>
      <c r="L706" s="193"/>
      <c r="M706" s="193"/>
      <c r="N706" s="193"/>
    </row>
    <row r="707" spans="11:14" ht="18" customHeight="1">
      <c r="K707" s="216"/>
      <c r="L707" s="216"/>
      <c r="M707" s="216"/>
      <c r="N707" s="216"/>
    </row>
    <row r="708" spans="11:14" ht="18" customHeight="1">
      <c r="K708" s="216"/>
      <c r="L708" s="216"/>
      <c r="M708" s="216"/>
      <c r="N708" s="216"/>
    </row>
    <row r="709" spans="11:14" ht="18" customHeight="1">
      <c r="K709" s="216"/>
      <c r="L709" s="216"/>
      <c r="M709" s="216"/>
      <c r="N709" s="216"/>
    </row>
    <row r="710" spans="11:14" ht="18" customHeight="1">
      <c r="K710" s="216"/>
      <c r="L710" s="216"/>
      <c r="M710" s="216"/>
      <c r="N710" s="216"/>
    </row>
    <row r="711" spans="2:14" ht="18" customHeight="1">
      <c r="B711" s="187"/>
      <c r="C711" s="187"/>
      <c r="D711" s="216"/>
      <c r="E711" s="216"/>
      <c r="F711" s="216"/>
      <c r="G711" s="216"/>
      <c r="H711" s="216"/>
      <c r="I711" s="216"/>
      <c r="J711" s="216"/>
      <c r="K711" s="216"/>
      <c r="L711" s="216"/>
      <c r="M711" s="216"/>
      <c r="N711" s="216"/>
    </row>
    <row r="712" spans="2:14" ht="18" customHeight="1">
      <c r="B712" s="187"/>
      <c r="C712" s="187"/>
      <c r="D712" s="216"/>
      <c r="E712" s="216"/>
      <c r="F712" s="216"/>
      <c r="G712" s="216"/>
      <c r="H712" s="216"/>
      <c r="I712" s="216"/>
      <c r="J712" s="216"/>
      <c r="K712" s="216"/>
      <c r="L712" s="216"/>
      <c r="M712" s="216"/>
      <c r="N712" s="216"/>
    </row>
    <row r="713" spans="2:14" ht="18" customHeight="1">
      <c r="B713" s="187"/>
      <c r="C713" s="187"/>
      <c r="D713" s="216"/>
      <c r="E713" s="216"/>
      <c r="F713" s="216"/>
      <c r="G713" s="216"/>
      <c r="H713" s="216"/>
      <c r="I713" s="216"/>
      <c r="J713" s="216"/>
      <c r="K713" s="216"/>
      <c r="L713" s="216"/>
      <c r="M713" s="216"/>
      <c r="N713" s="216"/>
    </row>
    <row r="714" spans="2:14" ht="18" customHeight="1">
      <c r="B714" s="187"/>
      <c r="C714" s="187"/>
      <c r="D714" s="216"/>
      <c r="E714" s="216"/>
      <c r="F714" s="216"/>
      <c r="G714" s="216"/>
      <c r="H714" s="216"/>
      <c r="I714" s="216"/>
      <c r="J714" s="216"/>
      <c r="K714" s="216"/>
      <c r="L714" s="216"/>
      <c r="M714" s="216"/>
      <c r="N714" s="216"/>
    </row>
    <row r="715" spans="2:14" ht="18" customHeight="1">
      <c r="B715" s="187"/>
      <c r="C715" s="187"/>
      <c r="D715" s="216"/>
      <c r="E715" s="216"/>
      <c r="F715" s="216"/>
      <c r="G715" s="216"/>
      <c r="H715" s="216"/>
      <c r="I715" s="216"/>
      <c r="J715" s="216"/>
      <c r="K715" s="216"/>
      <c r="L715" s="216"/>
      <c r="M715" s="216"/>
      <c r="N715" s="216"/>
    </row>
    <row r="716" spans="2:14" ht="18" customHeight="1">
      <c r="B716" s="187"/>
      <c r="C716" s="187"/>
      <c r="D716" s="216"/>
      <c r="E716" s="216"/>
      <c r="F716" s="216"/>
      <c r="G716" s="216"/>
      <c r="H716" s="216"/>
      <c r="I716" s="216"/>
      <c r="J716" s="216"/>
      <c r="K716" s="216"/>
      <c r="L716" s="216"/>
      <c r="M716" s="216"/>
      <c r="N716" s="216"/>
    </row>
    <row r="717" spans="2:14" ht="18" customHeight="1">
      <c r="B717" s="187"/>
      <c r="C717" s="187"/>
      <c r="D717" s="216"/>
      <c r="E717" s="216"/>
      <c r="F717" s="216"/>
      <c r="G717" s="216"/>
      <c r="H717" s="216"/>
      <c r="I717" s="216"/>
      <c r="J717" s="216"/>
      <c r="K717" s="216"/>
      <c r="L717" s="216"/>
      <c r="M717" s="216"/>
      <c r="N717" s="216"/>
    </row>
    <row r="718" spans="2:14" ht="18" customHeight="1">
      <c r="B718" s="187"/>
      <c r="C718" s="187"/>
      <c r="D718" s="216"/>
      <c r="E718" s="216"/>
      <c r="F718" s="216"/>
      <c r="G718" s="216"/>
      <c r="H718" s="216"/>
      <c r="I718" s="216"/>
      <c r="J718" s="216"/>
      <c r="K718" s="216"/>
      <c r="L718" s="216"/>
      <c r="M718" s="216"/>
      <c r="N718" s="216"/>
    </row>
    <row r="719" spans="2:14" ht="18" customHeight="1">
      <c r="B719" s="187"/>
      <c r="C719" s="187"/>
      <c r="D719" s="216"/>
      <c r="E719" s="216"/>
      <c r="F719" s="216"/>
      <c r="G719" s="216"/>
      <c r="H719" s="216"/>
      <c r="I719" s="216"/>
      <c r="J719" s="216"/>
      <c r="K719" s="216"/>
      <c r="L719" s="216"/>
      <c r="M719" s="216"/>
      <c r="N719" s="216"/>
    </row>
    <row r="720" spans="2:14" ht="18" customHeight="1">
      <c r="B720" s="539"/>
      <c r="C720" s="539"/>
      <c r="D720" s="539"/>
      <c r="E720" s="539"/>
      <c r="F720" s="539"/>
      <c r="G720" s="539"/>
      <c r="H720" s="539"/>
      <c r="I720" s="539"/>
      <c r="J720" s="539"/>
      <c r="K720" s="539"/>
      <c r="L720" s="216"/>
      <c r="M720" s="216"/>
      <c r="N720" s="216"/>
    </row>
    <row r="721" spans="2:14" ht="18" customHeight="1">
      <c r="B721" s="187"/>
      <c r="C721" s="187"/>
      <c r="D721" s="216"/>
      <c r="E721" s="216"/>
      <c r="F721" s="93"/>
      <c r="G721" s="216"/>
      <c r="H721" s="216"/>
      <c r="I721" s="216"/>
      <c r="J721" s="216"/>
      <c r="K721" s="216"/>
      <c r="L721" s="216"/>
      <c r="M721" s="216"/>
      <c r="N721" s="216"/>
    </row>
    <row r="722" spans="2:14" ht="18" customHeight="1">
      <c r="B722" s="187"/>
      <c r="C722" s="187"/>
      <c r="D722" s="216"/>
      <c r="E722" s="216"/>
      <c r="F722" s="216"/>
      <c r="G722" s="216"/>
      <c r="H722" s="216"/>
      <c r="I722" s="216"/>
      <c r="J722" s="216"/>
      <c r="K722" s="216"/>
      <c r="L722" s="216"/>
      <c r="M722" s="216"/>
      <c r="N722" s="216"/>
    </row>
    <row r="723" spans="2:14" ht="18" customHeight="1">
      <c r="B723" s="187"/>
      <c r="C723" s="187"/>
      <c r="D723" s="216"/>
      <c r="E723" s="216"/>
      <c r="F723" s="216"/>
      <c r="G723" s="216"/>
      <c r="H723" s="216"/>
      <c r="I723" s="216"/>
      <c r="J723" s="216"/>
      <c r="K723" s="216"/>
      <c r="L723" s="216"/>
      <c r="M723" s="216"/>
      <c r="N723" s="216"/>
    </row>
    <row r="724" spans="2:3" ht="18" customHeight="1">
      <c r="B724" s="1"/>
      <c r="C724" s="1"/>
    </row>
    <row r="725" spans="2:3" ht="18" customHeight="1">
      <c r="B725" s="1"/>
      <c r="C725" s="1"/>
    </row>
    <row r="726" spans="2:3" ht="18" customHeight="1">
      <c r="B726" s="1"/>
      <c r="C726" s="1"/>
    </row>
    <row r="727" spans="2:3" ht="18" customHeight="1">
      <c r="B727" s="1"/>
      <c r="C727" s="1"/>
    </row>
    <row r="728" spans="2:7" ht="18" customHeight="1">
      <c r="B728" s="30"/>
      <c r="C728" s="30"/>
      <c r="D728" s="30"/>
      <c r="E728" s="30"/>
      <c r="F728" s="30"/>
      <c r="G728" s="30"/>
    </row>
    <row r="729" spans="8:10" ht="18" customHeight="1">
      <c r="H729" s="30"/>
      <c r="I729" s="30"/>
      <c r="J729" s="30"/>
    </row>
    <row r="730" spans="1:11" s="210" customFormat="1" ht="18" customHeight="1">
      <c r="A730" s="44"/>
      <c r="B730" s="272"/>
      <c r="C730" s="272"/>
      <c r="D730" s="272"/>
      <c r="E730" s="338"/>
      <c r="F730" s="272"/>
      <c r="G730" s="272"/>
      <c r="H730" s="272"/>
      <c r="I730" s="272"/>
      <c r="J730" s="272"/>
      <c r="K730" s="30"/>
    </row>
  </sheetData>
  <sheetProtection/>
  <mergeCells count="71">
    <mergeCell ref="B35:J35"/>
    <mergeCell ref="B121:K121"/>
    <mergeCell ref="B120:K120"/>
    <mergeCell ref="B53:K53"/>
    <mergeCell ref="B52:K52"/>
    <mergeCell ref="B254:K254"/>
    <mergeCell ref="B139:K139"/>
    <mergeCell ref="B174:K174"/>
    <mergeCell ref="B55:K55"/>
    <mergeCell ref="B101:K101"/>
    <mergeCell ref="B183:K183"/>
    <mergeCell ref="B184:K184"/>
    <mergeCell ref="B157:K157"/>
    <mergeCell ref="B253:K253"/>
    <mergeCell ref="B56:K56"/>
    <mergeCell ref="B342:K342"/>
    <mergeCell ref="B79:K79"/>
    <mergeCell ref="B70:K70"/>
    <mergeCell ref="B617:J617"/>
    <mergeCell ref="B486:K486"/>
    <mergeCell ref="B378:K378"/>
    <mergeCell ref="B393:K393"/>
    <mergeCell ref="H411:J411"/>
    <mergeCell ref="B379:K379"/>
    <mergeCell ref="B3:K3"/>
    <mergeCell ref="B49:K49"/>
    <mergeCell ref="D40:E40"/>
    <mergeCell ref="B38:K38"/>
    <mergeCell ref="B47:J47"/>
    <mergeCell ref="D44:E44"/>
    <mergeCell ref="D39:E39"/>
    <mergeCell ref="D42:E42"/>
    <mergeCell ref="D41:E41"/>
    <mergeCell ref="B4:J4"/>
    <mergeCell ref="B5:K5"/>
    <mergeCell ref="B215:K215"/>
    <mergeCell ref="B156:K156"/>
    <mergeCell ref="B175:K175"/>
    <mergeCell ref="H21:J21"/>
    <mergeCell ref="B103:K103"/>
    <mergeCell ref="B60:K60"/>
    <mergeCell ref="B15:K15"/>
    <mergeCell ref="B58:K58"/>
    <mergeCell ref="B33:K33"/>
    <mergeCell ref="B720:K720"/>
    <mergeCell ref="B402:K402"/>
    <mergeCell ref="B626:K626"/>
    <mergeCell ref="H506:J506"/>
    <mergeCell ref="B523:K523"/>
    <mergeCell ref="B697:K697"/>
    <mergeCell ref="B695:J695"/>
    <mergeCell ref="D506:F506"/>
    <mergeCell ref="B530:K530"/>
    <mergeCell ref="B657:K657"/>
    <mergeCell ref="B8:K8"/>
    <mergeCell ref="B6:K6"/>
    <mergeCell ref="B19:K19"/>
    <mergeCell ref="B18:K18"/>
    <mergeCell ref="B30:K30"/>
    <mergeCell ref="B26:K26"/>
    <mergeCell ref="E21:F21"/>
    <mergeCell ref="B34:K34"/>
    <mergeCell ref="B31:K31"/>
    <mergeCell ref="B20:J20"/>
    <mergeCell ref="B37:J37"/>
    <mergeCell ref="D43:E43"/>
    <mergeCell ref="B152:K152"/>
    <mergeCell ref="B59:K59"/>
    <mergeCell ref="B97:J97"/>
    <mergeCell ref="B50:K50"/>
    <mergeCell ref="B102:K102"/>
  </mergeCells>
  <printOptions horizontalCentered="1"/>
  <pageMargins left="0.3937007874015748" right="0.5905511811023623" top="1.5748031496062993" bottom="0.7874015748031497" header="0.5905511811023623" footer="0.5905511811023623"/>
  <pageSetup horizontalDpi="600" verticalDpi="600" orientation="portrait" paperSize="9" scale="90" r:id="rId1"/>
  <headerFooter alignWithMargins="0">
    <oddHeader>&amp;C&amp;"Arial,Bold"&amp;14&amp;Uشرکت سهام خاص نمونه&amp;U
&amp;Uیادداشتهای توضیحی صورتهای مالی
سال مالی متهی به 30 اسفند ماه 1383</oddHeader>
  </headerFooter>
  <rowBreaks count="18" manualBreakCount="18">
    <brk id="27" max="255" man="1"/>
    <brk id="57" max="255" man="1"/>
    <brk id="97" max="255" man="1"/>
    <brk id="134" max="255" man="1"/>
    <brk id="173" max="255" man="1"/>
    <brk id="210" max="255" man="1"/>
    <brk id="250" max="255" man="1"/>
    <brk id="291" max="255" man="1"/>
    <brk id="339" max="255" man="1"/>
    <brk id="376" max="255" man="1"/>
    <brk id="407" max="255" man="1"/>
    <brk id="446" max="255" man="1"/>
    <brk id="484" max="255" man="1"/>
    <brk id="521" max="255" man="1"/>
    <brk id="558" max="255" man="1"/>
    <brk id="600" max="255" man="1"/>
    <brk id="636" max="255" man="1"/>
    <brk id="676" max="255" man="1"/>
  </rowBreaks>
  <ignoredErrors>
    <ignoredError sqref="H87 H89 F425 H223 H481 D148 F148 H14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Yademan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Talischi</cp:lastModifiedBy>
  <cp:lastPrinted>2006-02-16T16:03:02Z</cp:lastPrinted>
  <dcterms:created xsi:type="dcterms:W3CDTF">2004-05-24T10:37:03Z</dcterms:created>
  <dcterms:modified xsi:type="dcterms:W3CDTF">2014-04-17T06:48:01Z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